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mpa-fs3\GS_Escritorio_de_Projetos$\0_PROJETO SMF\9_LICITAÇÃO OBRA\NOVA LICITAÇÃO\"/>
    </mc:Choice>
  </mc:AlternateContent>
  <bookViews>
    <workbookView xWindow="-90" yWindow="90" windowWidth="11685" windowHeight="6990"/>
  </bookViews>
  <sheets>
    <sheet name="Plan1" sheetId="1" r:id="rId1"/>
    <sheet name="Plan2" sheetId="2" r:id="rId2"/>
    <sheet name="Plan3" sheetId="3" r:id="rId3"/>
  </sheets>
  <calcPr calcId="152511"/>
</workbook>
</file>

<file path=xl/calcChain.xml><?xml version="1.0" encoding="utf-8"?>
<calcChain xmlns="http://schemas.openxmlformats.org/spreadsheetml/2006/main">
  <c r="K144" i="1" l="1"/>
  <c r="K143" i="1"/>
  <c r="H144" i="1"/>
  <c r="H143" i="1"/>
  <c r="K142" i="1"/>
  <c r="H142" i="1"/>
  <c r="K139" i="1"/>
  <c r="H139" i="1"/>
  <c r="K138" i="1"/>
  <c r="H138" i="1"/>
  <c r="K137" i="1"/>
  <c r="H137" i="1"/>
  <c r="K109" i="1"/>
  <c r="H109" i="1"/>
  <c r="K108" i="1"/>
  <c r="H108" i="1"/>
  <c r="K107" i="1"/>
  <c r="H107" i="1"/>
  <c r="H78" i="1"/>
  <c r="K78" i="1"/>
  <c r="K77" i="1"/>
  <c r="H77" i="1"/>
  <c r="K76" i="1"/>
  <c r="H76" i="1"/>
  <c r="K45" i="1"/>
  <c r="K44" i="1"/>
  <c r="H44" i="1"/>
  <c r="K43" i="1"/>
  <c r="H43" i="1"/>
  <c r="E36" i="1" l="1"/>
  <c r="D134" i="1"/>
  <c r="E134" i="1" s="1"/>
  <c r="E133" i="1"/>
  <c r="E132" i="1"/>
  <c r="K134" i="1"/>
  <c r="K133" i="1"/>
  <c r="K132" i="1"/>
  <c r="K131" i="1"/>
  <c r="K130" i="1"/>
  <c r="J128" i="1"/>
  <c r="K128" i="1" s="1"/>
  <c r="J127" i="1"/>
  <c r="K127" i="1" s="1"/>
  <c r="K126" i="1"/>
  <c r="K125" i="1"/>
  <c r="K123" i="1"/>
  <c r="J122" i="1"/>
  <c r="K122" i="1" s="1"/>
  <c r="K121" i="1"/>
  <c r="K120" i="1"/>
  <c r="K119" i="1"/>
  <c r="K118" i="1"/>
  <c r="J117" i="1"/>
  <c r="K117" i="1" s="1"/>
  <c r="K116" i="1"/>
  <c r="K115" i="1"/>
  <c r="K114" i="1"/>
  <c r="K113" i="1"/>
  <c r="D103" i="1"/>
  <c r="E103" i="1" s="1"/>
  <c r="E102" i="1"/>
  <c r="E101" i="1"/>
  <c r="K103" i="1"/>
  <c r="K102" i="1"/>
  <c r="K101" i="1"/>
  <c r="K100" i="1"/>
  <c r="K99" i="1"/>
  <c r="J97" i="1"/>
  <c r="K97" i="1" s="1"/>
  <c r="K96" i="1"/>
  <c r="J96" i="1"/>
  <c r="K95" i="1"/>
  <c r="K94" i="1"/>
  <c r="K92" i="1"/>
  <c r="J91" i="1"/>
  <c r="K91" i="1" s="1"/>
  <c r="K90" i="1"/>
  <c r="K89" i="1"/>
  <c r="K88" i="1"/>
  <c r="K87" i="1"/>
  <c r="J86" i="1"/>
  <c r="K86" i="1" s="1"/>
  <c r="K85" i="1"/>
  <c r="K84" i="1"/>
  <c r="K83" i="1"/>
  <c r="K82" i="1"/>
  <c r="K70" i="1"/>
  <c r="K71" i="1"/>
  <c r="K69" i="1"/>
  <c r="K68" i="1"/>
  <c r="K67" i="1"/>
  <c r="K72" i="1" s="1"/>
  <c r="J65" i="1"/>
  <c r="K65" i="1" s="1"/>
  <c r="E71" i="1"/>
  <c r="E70" i="1"/>
  <c r="E69" i="1"/>
  <c r="D71" i="1"/>
  <c r="D40" i="1"/>
  <c r="E40" i="1" s="1"/>
  <c r="E39" i="1"/>
  <c r="B38" i="1"/>
  <c r="E38" i="1" s="1"/>
  <c r="E34" i="1"/>
  <c r="E35" i="1"/>
  <c r="D33" i="1"/>
  <c r="E33" i="1"/>
  <c r="E32" i="1"/>
  <c r="E31" i="1"/>
  <c r="E29" i="1"/>
  <c r="D30" i="1"/>
  <c r="E30" i="1" s="1"/>
  <c r="D24" i="1"/>
  <c r="E24" i="1" s="1"/>
  <c r="E23" i="1"/>
  <c r="E21" i="1"/>
  <c r="D22" i="1"/>
  <c r="E22" i="1" s="1"/>
  <c r="E19" i="1"/>
  <c r="E18" i="1"/>
  <c r="D15" i="1"/>
  <c r="E15" i="1" s="1"/>
  <c r="E13" i="1"/>
  <c r="E14" i="1"/>
  <c r="E16" i="1"/>
  <c r="E9" i="1"/>
  <c r="E10" i="1"/>
  <c r="E11" i="1"/>
  <c r="E12" i="1"/>
  <c r="D10" i="1"/>
  <c r="E7" i="1"/>
  <c r="E8" i="1"/>
  <c r="E5" i="1"/>
  <c r="D6" i="1"/>
  <c r="E6" i="1" s="1"/>
  <c r="D119" i="1"/>
  <c r="E119" i="1" s="1"/>
  <c r="D88" i="1"/>
  <c r="E88" i="1" s="1"/>
  <c r="D56" i="1"/>
  <c r="E56" i="1" s="1"/>
  <c r="K53" i="1"/>
  <c r="J59" i="1"/>
  <c r="K59" i="1" s="1"/>
  <c r="J54" i="1"/>
  <c r="K54" i="1" s="1"/>
  <c r="J64" i="1"/>
  <c r="K64" i="1" s="1"/>
  <c r="D130" i="1"/>
  <c r="E130" i="1" s="1"/>
  <c r="E129" i="1"/>
  <c r="E128" i="1"/>
  <c r="E126" i="1"/>
  <c r="D125" i="1"/>
  <c r="E125" i="1" s="1"/>
  <c r="E124" i="1"/>
  <c r="E123" i="1"/>
  <c r="E122" i="1"/>
  <c r="D121" i="1"/>
  <c r="E121" i="1" s="1"/>
  <c r="E120" i="1"/>
  <c r="E118" i="1"/>
  <c r="E117" i="1"/>
  <c r="E116" i="1"/>
  <c r="E115" i="1"/>
  <c r="D114" i="1"/>
  <c r="E114" i="1" s="1"/>
  <c r="E113" i="1"/>
  <c r="D99" i="1"/>
  <c r="E99" i="1" s="1"/>
  <c r="E98" i="1"/>
  <c r="E97" i="1"/>
  <c r="E95" i="1"/>
  <c r="D94" i="1"/>
  <c r="E94" i="1" s="1"/>
  <c r="E93" i="1"/>
  <c r="E92" i="1"/>
  <c r="E91" i="1"/>
  <c r="D90" i="1"/>
  <c r="E90" i="1" s="1"/>
  <c r="E89" i="1"/>
  <c r="E87" i="1"/>
  <c r="E86" i="1"/>
  <c r="E85" i="1"/>
  <c r="E84" i="1"/>
  <c r="D83" i="1"/>
  <c r="E83" i="1" s="1"/>
  <c r="E82" i="1"/>
  <c r="K62" i="1"/>
  <c r="K50" i="1"/>
  <c r="K51" i="1"/>
  <c r="K52" i="1"/>
  <c r="K63" i="1"/>
  <c r="K55" i="1"/>
  <c r="K56" i="1"/>
  <c r="K57" i="1"/>
  <c r="K58" i="1"/>
  <c r="K60" i="1"/>
  <c r="E50" i="1"/>
  <c r="E52" i="1"/>
  <c r="E53" i="1"/>
  <c r="E54" i="1"/>
  <c r="E55" i="1"/>
  <c r="E57" i="1"/>
  <c r="E59" i="1"/>
  <c r="E60" i="1"/>
  <c r="E61" i="1"/>
  <c r="E63" i="1"/>
  <c r="E66" i="1"/>
  <c r="E68" i="1" s="1"/>
  <c r="E65" i="1"/>
  <c r="D67" i="1"/>
  <c r="E67" i="1" s="1"/>
  <c r="D62" i="1"/>
  <c r="E62" i="1" s="1"/>
  <c r="D58" i="1"/>
  <c r="E58" i="1" s="1"/>
  <c r="D51" i="1"/>
  <c r="E51" i="1" s="1"/>
  <c r="E41" i="1" l="1"/>
  <c r="K98" i="1"/>
  <c r="K135" i="1"/>
  <c r="E72" i="1"/>
  <c r="E78" i="1" s="1"/>
  <c r="K93" i="1"/>
  <c r="E135" i="1"/>
  <c r="K61" i="1"/>
  <c r="E20" i="1"/>
  <c r="E45" i="1" s="1"/>
  <c r="K129" i="1"/>
  <c r="E37" i="1"/>
  <c r="K124" i="1"/>
  <c r="E104" i="1"/>
  <c r="K104" i="1"/>
  <c r="E17" i="1"/>
  <c r="E43" i="1" s="1"/>
  <c r="E25" i="1"/>
  <c r="E44" i="1" s="1"/>
  <c r="E64" i="1"/>
  <c r="E76" i="1" s="1"/>
  <c r="E131" i="1"/>
  <c r="E138" i="1" s="1"/>
  <c r="K66" i="1"/>
  <c r="E77" i="1" s="1"/>
  <c r="E127" i="1"/>
  <c r="E137" i="1" s="1"/>
  <c r="E100" i="1"/>
  <c r="E108" i="1" s="1"/>
  <c r="E96" i="1"/>
  <c r="E107" i="1" s="1"/>
  <c r="E109" i="1" l="1"/>
  <c r="E142" i="1"/>
  <c r="E139" i="1"/>
  <c r="E144" i="1" s="1"/>
  <c r="E143" i="1"/>
</calcChain>
</file>

<file path=xl/sharedStrings.xml><?xml version="1.0" encoding="utf-8"?>
<sst xmlns="http://schemas.openxmlformats.org/spreadsheetml/2006/main" count="133" uniqueCount="42">
  <si>
    <t>térreo</t>
  </si>
  <si>
    <t>1º pavimento</t>
  </si>
  <si>
    <t>sanitários</t>
  </si>
  <si>
    <t xml:space="preserve">largura </t>
  </si>
  <si>
    <t>altura</t>
  </si>
  <si>
    <t>portas/vãos</t>
  </si>
  <si>
    <t>Área</t>
  </si>
  <si>
    <t>2º pavimento</t>
  </si>
  <si>
    <t>3º pavimento</t>
  </si>
  <si>
    <t>copa epcd</t>
  </si>
  <si>
    <t xml:space="preserve">Total </t>
  </si>
  <si>
    <t>Placa RU - interno</t>
  </si>
  <si>
    <t>Total Placas RU</t>
  </si>
  <si>
    <t>Total Placa Comum</t>
  </si>
  <si>
    <t>Total Placas comum</t>
  </si>
  <si>
    <t>sanitários públicos</t>
  </si>
  <si>
    <t xml:space="preserve">placas RU- interno </t>
  </si>
  <si>
    <t>placas RF</t>
  </si>
  <si>
    <t>sanitários servidores</t>
  </si>
  <si>
    <t>placas RU</t>
  </si>
  <si>
    <t>placa comum 1 face</t>
  </si>
  <si>
    <t>Total térreo placa RU</t>
  </si>
  <si>
    <t>Total  térreo placa comum</t>
  </si>
  <si>
    <t>Total térreo placa RF</t>
  </si>
  <si>
    <t>Total1 º pavimento  placa RU</t>
  </si>
  <si>
    <t>Total 1º pavimento placa comum</t>
  </si>
  <si>
    <t>Total 1º pavimento placa RF</t>
  </si>
  <si>
    <t>placa RF</t>
  </si>
  <si>
    <t>Total2 º pavimento  placa RU</t>
  </si>
  <si>
    <t>Total 2º pavimento placa comum</t>
  </si>
  <si>
    <t>Total 2º pavimento placa RF</t>
  </si>
  <si>
    <t>Total 3 º pavimento  placa RU</t>
  </si>
  <si>
    <t>Total 3º pavimento placa comum</t>
  </si>
  <si>
    <t>Total 3º pavimento placa RF</t>
  </si>
  <si>
    <t>Total GERAL  placa RU</t>
  </si>
  <si>
    <t>Total GERAL placa comum</t>
  </si>
  <si>
    <t>Total GERAL placa RF</t>
  </si>
  <si>
    <t>Gesso acartonado - áreas úmidas</t>
  </si>
  <si>
    <t>Total Placa  Rf</t>
  </si>
  <si>
    <t>dml</t>
  </si>
  <si>
    <t>c/vao</t>
  </si>
  <si>
    <t>s/vao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</si>
</sst>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0" fillId="0" borderId="1" xfId="0" applyBorder="1"/>
    <xf numFmtId="2" fontId="0" fillId="0" borderId="1" xfId="0" applyNumberFormat="1" applyBorder="1"/>
    <xf numFmtId="0" fontId="0" fillId="0" borderId="2" xfId="0" applyFill="1" applyBorder="1"/>
    <xf numFmtId="0" fontId="0" fillId="0" borderId="1" xfId="0" applyFill="1" applyBorder="1"/>
    <xf numFmtId="0" fontId="1" fillId="0" borderId="1" xfId="0" applyFont="1" applyFill="1" applyBorder="1"/>
    <xf numFmtId="2" fontId="0" fillId="2" borderId="1" xfId="0" applyNumberFormat="1" applyFill="1" applyBorder="1"/>
    <xf numFmtId="0" fontId="0" fillId="2" borderId="1" xfId="0" applyFill="1" applyBorder="1"/>
    <xf numFmtId="0" fontId="0" fillId="3" borderId="1" xfId="0" applyFill="1" applyBorder="1"/>
    <xf numFmtId="0" fontId="1" fillId="0" borderId="0" xfId="0" applyFont="1" applyFill="1" applyBorder="1"/>
    <xf numFmtId="0" fontId="0" fillId="4" borderId="0" xfId="0" applyFill="1"/>
    <xf numFmtId="0" fontId="1" fillId="4" borderId="0" xfId="0" applyFont="1" applyFill="1" applyBorder="1"/>
    <xf numFmtId="2" fontId="0" fillId="0" borderId="3" xfId="0" applyNumberFormat="1" applyBorder="1"/>
    <xf numFmtId="0" fontId="0" fillId="0" borderId="3" xfId="0" applyBorder="1"/>
    <xf numFmtId="0" fontId="0" fillId="4" borderId="1" xfId="0" applyFill="1" applyBorder="1"/>
    <xf numFmtId="0" fontId="0" fillId="3" borderId="3" xfId="0" applyFill="1" applyBorder="1"/>
    <xf numFmtId="0" fontId="0" fillId="4" borderId="0" xfId="0" applyFill="1" applyBorder="1"/>
    <xf numFmtId="2" fontId="0" fillId="2" borderId="3" xfId="0" applyNumberFormat="1" applyFill="1" applyBorder="1"/>
    <xf numFmtId="0" fontId="0" fillId="2" borderId="3" xfId="0" applyFill="1" applyBorder="1"/>
    <xf numFmtId="0" fontId="0" fillId="5" borderId="1" xfId="0" applyFill="1" applyBorder="1"/>
    <xf numFmtId="0" fontId="0" fillId="6" borderId="1" xfId="0" applyFill="1" applyBorder="1"/>
    <xf numFmtId="0" fontId="1" fillId="5" borderId="1" xfId="0" applyFont="1" applyFill="1" applyBorder="1"/>
    <xf numFmtId="0" fontId="1" fillId="2" borderId="1" xfId="0" applyFont="1" applyFill="1" applyBorder="1"/>
    <xf numFmtId="0" fontId="0" fillId="2" borderId="6" xfId="0" applyFill="1" applyBorder="1"/>
    <xf numFmtId="0" fontId="0" fillId="2" borderId="7" xfId="0" applyFill="1" applyBorder="1"/>
    <xf numFmtId="0" fontId="1" fillId="2" borderId="8" xfId="0" applyFont="1" applyFill="1" applyBorder="1"/>
    <xf numFmtId="0" fontId="0" fillId="0" borderId="0" xfId="0" applyBorder="1"/>
    <xf numFmtId="0" fontId="0" fillId="2" borderId="13" xfId="0" applyFill="1" applyBorder="1"/>
    <xf numFmtId="0" fontId="0" fillId="2" borderId="14" xfId="0" applyFill="1" applyBorder="1"/>
    <xf numFmtId="0" fontId="0" fillId="2" borderId="15" xfId="0" applyFill="1" applyBorder="1"/>
    <xf numFmtId="0" fontId="0" fillId="5" borderId="10" xfId="0" applyFill="1" applyBorder="1"/>
    <xf numFmtId="0" fontId="0" fillId="5" borderId="11" xfId="0" applyFill="1" applyBorder="1"/>
    <xf numFmtId="0" fontId="0" fillId="5" borderId="12" xfId="0" applyFill="1" applyBorder="1"/>
    <xf numFmtId="2" fontId="0" fillId="2" borderId="15" xfId="0" applyNumberFormat="1" applyFill="1" applyBorder="1"/>
    <xf numFmtId="2" fontId="0" fillId="0" borderId="0" xfId="0" applyNumberFormat="1" applyFill="1" applyBorder="1"/>
    <xf numFmtId="2" fontId="0" fillId="0" borderId="1" xfId="0" applyNumberFormat="1" applyFill="1" applyBorder="1"/>
    <xf numFmtId="0" fontId="0" fillId="6" borderId="6" xfId="0" applyFill="1" applyBorder="1"/>
    <xf numFmtId="0" fontId="0" fillId="6" borderId="7" xfId="0" applyFill="1" applyBorder="1"/>
    <xf numFmtId="0" fontId="1" fillId="6" borderId="8" xfId="0" applyFont="1" applyFill="1" applyBorder="1"/>
    <xf numFmtId="0" fontId="0" fillId="6" borderId="10" xfId="0" applyFill="1" applyBorder="1"/>
    <xf numFmtId="0" fontId="0" fillId="6" borderId="11" xfId="0" applyFill="1" applyBorder="1"/>
    <xf numFmtId="0" fontId="0" fillId="6" borderId="12" xfId="0" applyFill="1" applyBorder="1"/>
    <xf numFmtId="2" fontId="0" fillId="6" borderId="12" xfId="0" applyNumberFormat="1" applyFill="1" applyBorder="1"/>
    <xf numFmtId="2" fontId="0" fillId="5" borderId="12" xfId="0" applyNumberFormat="1" applyFill="1" applyBorder="1"/>
    <xf numFmtId="2" fontId="1" fillId="5" borderId="1" xfId="0" applyNumberFormat="1" applyFont="1" applyFill="1" applyBorder="1"/>
    <xf numFmtId="2" fontId="1" fillId="6" borderId="1" xfId="0" applyNumberFormat="1" applyFont="1" applyFill="1" applyBorder="1"/>
    <xf numFmtId="2" fontId="1" fillId="3" borderId="1" xfId="0" applyNumberFormat="1" applyFont="1" applyFill="1" applyBorder="1"/>
    <xf numFmtId="0" fontId="1" fillId="0" borderId="13" xfId="0" applyFont="1" applyBorder="1"/>
    <xf numFmtId="0" fontId="0" fillId="0" borderId="14" xfId="0" applyBorder="1"/>
    <xf numFmtId="0" fontId="0" fillId="4" borderId="14" xfId="0" applyFill="1" applyBorder="1"/>
    <xf numFmtId="0" fontId="1" fillId="4" borderId="15" xfId="0" applyFont="1" applyFill="1" applyBorder="1"/>
    <xf numFmtId="0" fontId="1" fillId="0" borderId="16" xfId="0" applyFont="1" applyBorder="1"/>
    <xf numFmtId="0" fontId="0" fillId="0" borderId="17" xfId="0" applyBorder="1"/>
    <xf numFmtId="0" fontId="0" fillId="2" borderId="17" xfId="0" applyFill="1" applyBorder="1"/>
    <xf numFmtId="0" fontId="0" fillId="2" borderId="16" xfId="0" applyFill="1" applyBorder="1"/>
    <xf numFmtId="2" fontId="1" fillId="3" borderId="20" xfId="0" applyNumberFormat="1" applyFont="1" applyFill="1" applyBorder="1"/>
    <xf numFmtId="0" fontId="0" fillId="3" borderId="16" xfId="0" applyFill="1" applyBorder="1"/>
    <xf numFmtId="0" fontId="0" fillId="0" borderId="21" xfId="0" applyFill="1" applyBorder="1"/>
    <xf numFmtId="0" fontId="0" fillId="5" borderId="16" xfId="0" applyFill="1" applyBorder="1"/>
    <xf numFmtId="2" fontId="1" fillId="5" borderId="17" xfId="0" applyNumberFormat="1" applyFont="1" applyFill="1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15" xfId="0" applyBorder="1"/>
    <xf numFmtId="2" fontId="1" fillId="6" borderId="20" xfId="0" applyNumberFormat="1" applyFont="1" applyFill="1" applyBorder="1"/>
    <xf numFmtId="0" fontId="1" fillId="0" borderId="16" xfId="0" applyFont="1" applyBorder="1" applyAlignment="1">
      <alignment wrapText="1"/>
    </xf>
    <xf numFmtId="0" fontId="1" fillId="2" borderId="16" xfId="0" applyFont="1" applyFill="1" applyBorder="1" applyAlignment="1">
      <alignment wrapText="1"/>
    </xf>
    <xf numFmtId="0" fontId="1" fillId="5" borderId="16" xfId="0" applyFont="1" applyFill="1" applyBorder="1" applyAlignment="1">
      <alignment wrapText="1"/>
    </xf>
    <xf numFmtId="0" fontId="1" fillId="0" borderId="22" xfId="0" applyFont="1" applyBorder="1" applyAlignment="1">
      <alignment wrapText="1"/>
    </xf>
    <xf numFmtId="0" fontId="1" fillId="2" borderId="16" xfId="0" applyFont="1" applyFill="1" applyBorder="1"/>
    <xf numFmtId="0" fontId="1" fillId="6" borderId="16" xfId="0" applyFont="1" applyFill="1" applyBorder="1"/>
    <xf numFmtId="0" fontId="1" fillId="0" borderId="2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textRotation="90"/>
    </xf>
    <xf numFmtId="0" fontId="1" fillId="0" borderId="2" xfId="0" applyFont="1" applyBorder="1" applyAlignment="1">
      <alignment horizontal="center" vertical="center" textRotation="90"/>
    </xf>
    <xf numFmtId="0" fontId="1" fillId="0" borderId="4" xfId="0" applyFont="1" applyBorder="1" applyAlignment="1">
      <alignment horizontal="center" vertical="center" textRotation="90"/>
    </xf>
    <xf numFmtId="0" fontId="1" fillId="0" borderId="9" xfId="0" applyFont="1" applyBorder="1" applyAlignment="1">
      <alignment horizontal="center" vertical="center" textRotation="90" wrapText="1"/>
    </xf>
    <xf numFmtId="0" fontId="1" fillId="0" borderId="0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18" xfId="0" applyFont="1" applyBorder="1" applyAlignment="1">
      <alignment horizontal="center" vertical="center" textRotation="90" wrapText="1"/>
    </xf>
    <xf numFmtId="0" fontId="1" fillId="0" borderId="19" xfId="0" applyFont="1" applyBorder="1" applyAlignment="1">
      <alignment horizontal="center" vertical="center" textRotation="90" wrapText="1"/>
    </xf>
    <xf numFmtId="0" fontId="1" fillId="0" borderId="16" xfId="0" applyFont="1" applyBorder="1" applyAlignment="1">
      <alignment horizontal="center" vertical="center" textRotation="90"/>
    </xf>
    <xf numFmtId="0" fontId="1" fillId="0" borderId="18" xfId="0" applyFont="1" applyBorder="1" applyAlignment="1">
      <alignment horizontal="center" textRotation="90" wrapText="1"/>
    </xf>
    <xf numFmtId="0" fontId="1" fillId="0" borderId="25" xfId="0" applyFont="1" applyBorder="1" applyAlignment="1">
      <alignment horizontal="center" textRotation="90" wrapText="1"/>
    </xf>
    <xf numFmtId="0" fontId="1" fillId="0" borderId="25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0" fillId="2" borderId="10" xfId="0" applyFill="1" applyBorder="1" applyAlignment="1">
      <alignment horizontal="right"/>
    </xf>
    <xf numFmtId="0" fontId="0" fillId="3" borderId="10" xfId="0" applyFill="1" applyBorder="1" applyAlignment="1">
      <alignment horizontal="right"/>
    </xf>
    <xf numFmtId="0" fontId="0" fillId="7" borderId="10" xfId="0" applyFill="1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3" borderId="11" xfId="0" applyFill="1" applyBorder="1" applyAlignment="1">
      <alignment horizontal="right"/>
    </xf>
    <xf numFmtId="0" fontId="0" fillId="7" borderId="11" xfId="0" applyFill="1" applyBorder="1" applyAlignment="1">
      <alignment horizontal="right"/>
    </xf>
    <xf numFmtId="0" fontId="0" fillId="2" borderId="11" xfId="0" applyFill="1" applyBorder="1" applyAlignment="1">
      <alignment horizontal="left"/>
    </xf>
    <xf numFmtId="0" fontId="0" fillId="3" borderId="11" xfId="0" applyFill="1" applyBorder="1" applyAlignment="1">
      <alignment horizontal="left"/>
    </xf>
    <xf numFmtId="0" fontId="0" fillId="7" borderId="11" xfId="0" applyFill="1" applyBorder="1" applyAlignment="1">
      <alignment horizontal="left"/>
    </xf>
    <xf numFmtId="0" fontId="0" fillId="2" borderId="12" xfId="0" applyFill="1" applyBorder="1" applyAlignment="1">
      <alignment horizontal="left"/>
    </xf>
    <xf numFmtId="0" fontId="0" fillId="3" borderId="12" xfId="0" applyFill="1" applyBorder="1" applyAlignment="1">
      <alignment horizontal="left"/>
    </xf>
    <xf numFmtId="0" fontId="0" fillId="7" borderId="12" xfId="0" applyFill="1" applyBorder="1" applyAlignment="1">
      <alignment horizontal="left"/>
    </xf>
    <xf numFmtId="0" fontId="0" fillId="6" borderId="10" xfId="0" applyFill="1" applyBorder="1" applyAlignment="1">
      <alignment horizontal="right"/>
    </xf>
    <xf numFmtId="0" fontId="0" fillId="6" borderId="11" xfId="0" applyFill="1" applyBorder="1" applyAlignment="1">
      <alignment horizontal="left"/>
    </xf>
    <xf numFmtId="0" fontId="0" fillId="6" borderId="11" xfId="0" applyFill="1" applyBorder="1" applyAlignment="1">
      <alignment horizontal="right"/>
    </xf>
    <xf numFmtId="0" fontId="0" fillId="6" borderId="12" xfId="0" applyFill="1" applyBorder="1" applyAlignment="1">
      <alignment horizontal="left"/>
    </xf>
    <xf numFmtId="0" fontId="0" fillId="5" borderId="10" xfId="0" applyFill="1" applyBorder="1" applyAlignment="1">
      <alignment horizontal="right"/>
    </xf>
    <xf numFmtId="0" fontId="0" fillId="5" borderId="11" xfId="0" applyFill="1" applyBorder="1" applyAlignment="1">
      <alignment horizontal="left"/>
    </xf>
    <xf numFmtId="0" fontId="0" fillId="5" borderId="11" xfId="0" applyFill="1" applyBorder="1" applyAlignment="1">
      <alignment horizontal="right"/>
    </xf>
    <xf numFmtId="0" fontId="0" fillId="5" borderId="12" xfId="0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4"/>
  <sheetViews>
    <sheetView tabSelected="1" view="pageBreakPreview" topLeftCell="A130" zoomScale="60" zoomScaleNormal="100" workbookViewId="0">
      <selection activeCell="K143" sqref="K143"/>
    </sheetView>
  </sheetViews>
  <sheetFormatPr defaultRowHeight="15" x14ac:dyDescent="0.25"/>
  <cols>
    <col min="1" max="1" width="11.42578125" customWidth="1"/>
    <col min="4" max="4" width="11.42578125" bestFit="1" customWidth="1"/>
    <col min="5" max="5" width="9" bestFit="1" customWidth="1"/>
    <col min="7" max="7" width="9.85546875" bestFit="1" customWidth="1"/>
    <col min="10" max="10" width="11.42578125" bestFit="1" customWidth="1"/>
  </cols>
  <sheetData>
    <row r="1" spans="1:11" x14ac:dyDescent="0.25">
      <c r="A1" t="s">
        <v>37</v>
      </c>
    </row>
    <row r="2" spans="1:11" ht="15.75" customHeight="1" thickBot="1" x14ac:dyDescent="0.3"/>
    <row r="3" spans="1:11" x14ac:dyDescent="0.25">
      <c r="A3" s="47" t="s">
        <v>0</v>
      </c>
      <c r="B3" s="48"/>
      <c r="C3" s="48"/>
      <c r="D3" s="48"/>
      <c r="E3" s="48"/>
      <c r="F3" s="48"/>
      <c r="G3" s="48"/>
      <c r="H3" s="48"/>
      <c r="I3" s="48"/>
      <c r="J3" s="48"/>
      <c r="K3" s="63"/>
    </row>
    <row r="4" spans="1:11" ht="45" customHeight="1" x14ac:dyDescent="0.25">
      <c r="A4" s="65" t="s">
        <v>15</v>
      </c>
      <c r="B4" s="1" t="s">
        <v>3</v>
      </c>
      <c r="C4" s="1" t="s">
        <v>4</v>
      </c>
      <c r="D4" s="1" t="s">
        <v>5</v>
      </c>
      <c r="E4" s="1" t="s">
        <v>6</v>
      </c>
      <c r="F4" s="26"/>
      <c r="G4" s="26"/>
      <c r="H4" s="26"/>
      <c r="I4" s="26"/>
      <c r="J4" s="26"/>
      <c r="K4" s="61"/>
    </row>
    <row r="5" spans="1:11" ht="15" customHeight="1" x14ac:dyDescent="0.25">
      <c r="A5" s="80" t="s">
        <v>16</v>
      </c>
      <c r="B5" s="7">
        <v>2.59</v>
      </c>
      <c r="C5" s="7">
        <v>2.5</v>
      </c>
      <c r="D5" s="1"/>
      <c r="E5" s="1">
        <f t="shared" ref="E5:E40" si="0">(B5*C5)-D5</f>
        <v>6.4749999999999996</v>
      </c>
      <c r="F5" s="26"/>
      <c r="G5" s="26"/>
      <c r="H5" s="26"/>
      <c r="I5" s="26"/>
      <c r="J5" s="26"/>
      <c r="K5" s="61"/>
    </row>
    <row r="6" spans="1:11" x14ac:dyDescent="0.25">
      <c r="A6" s="80"/>
      <c r="B6" s="7">
        <v>1.54</v>
      </c>
      <c r="C6" s="7">
        <v>2.5</v>
      </c>
      <c r="D6" s="1">
        <f>1*2.15</f>
        <v>2.15</v>
      </c>
      <c r="E6" s="1">
        <f t="shared" si="0"/>
        <v>1.7000000000000002</v>
      </c>
      <c r="F6" s="26"/>
      <c r="G6" s="26"/>
      <c r="H6" s="26"/>
      <c r="I6" s="26"/>
      <c r="J6" s="26"/>
      <c r="K6" s="61"/>
    </row>
    <row r="7" spans="1:11" x14ac:dyDescent="0.25">
      <c r="A7" s="80"/>
      <c r="B7" s="7">
        <v>2.59</v>
      </c>
      <c r="C7" s="7">
        <v>2.5</v>
      </c>
      <c r="D7" s="1"/>
      <c r="E7" s="1">
        <f t="shared" si="0"/>
        <v>6.4749999999999996</v>
      </c>
      <c r="F7" s="26"/>
      <c r="G7" s="26"/>
      <c r="H7" s="26"/>
      <c r="I7" s="26"/>
      <c r="J7" s="26"/>
      <c r="K7" s="61"/>
    </row>
    <row r="8" spans="1:11" x14ac:dyDescent="0.25">
      <c r="A8" s="80"/>
      <c r="B8" s="7">
        <v>1.54</v>
      </c>
      <c r="C8" s="7">
        <v>2.5</v>
      </c>
      <c r="D8" s="1"/>
      <c r="E8" s="1">
        <f t="shared" si="0"/>
        <v>3.85</v>
      </c>
      <c r="F8" s="26"/>
      <c r="G8" s="26"/>
      <c r="H8" s="26"/>
      <c r="I8" s="26"/>
      <c r="J8" s="26"/>
      <c r="K8" s="61"/>
    </row>
    <row r="9" spans="1:11" x14ac:dyDescent="0.25">
      <c r="A9" s="80"/>
      <c r="B9" s="7">
        <v>2.94</v>
      </c>
      <c r="C9" s="7">
        <v>2.5</v>
      </c>
      <c r="D9" s="1"/>
      <c r="E9" s="1">
        <f t="shared" si="0"/>
        <v>7.35</v>
      </c>
      <c r="F9" s="26"/>
      <c r="G9" s="26"/>
      <c r="H9" s="26"/>
      <c r="I9" s="26"/>
      <c r="J9" s="26"/>
      <c r="K9" s="61"/>
    </row>
    <row r="10" spans="1:11" x14ac:dyDescent="0.25">
      <c r="A10" s="80"/>
      <c r="B10" s="7">
        <v>2.1</v>
      </c>
      <c r="C10" s="7">
        <v>2.5</v>
      </c>
      <c r="D10" s="1">
        <f>1*2.15</f>
        <v>2.15</v>
      </c>
      <c r="E10" s="1">
        <f t="shared" si="0"/>
        <v>3.1</v>
      </c>
      <c r="F10" s="26"/>
      <c r="G10" s="26"/>
      <c r="H10" s="26"/>
      <c r="I10" s="26"/>
      <c r="J10" s="26"/>
      <c r="K10" s="61"/>
    </row>
    <row r="11" spans="1:11" x14ac:dyDescent="0.25">
      <c r="A11" s="80"/>
      <c r="B11" s="7">
        <v>2.94</v>
      </c>
      <c r="C11" s="7">
        <v>2.5</v>
      </c>
      <c r="D11" s="1"/>
      <c r="E11" s="1">
        <f t="shared" si="0"/>
        <v>7.35</v>
      </c>
      <c r="F11" s="26"/>
      <c r="G11" s="26"/>
      <c r="H11" s="26"/>
      <c r="I11" s="26"/>
      <c r="J11" s="26"/>
      <c r="K11" s="61"/>
    </row>
    <row r="12" spans="1:11" x14ac:dyDescent="0.25">
      <c r="A12" s="80"/>
      <c r="B12" s="7">
        <v>2.1</v>
      </c>
      <c r="C12" s="7">
        <v>2.5</v>
      </c>
      <c r="D12" s="1"/>
      <c r="E12" s="1">
        <f t="shared" si="0"/>
        <v>5.25</v>
      </c>
      <c r="F12" s="26"/>
      <c r="G12" s="26"/>
      <c r="H12" s="26"/>
      <c r="I12" s="26"/>
      <c r="J12" s="26"/>
      <c r="K12" s="61"/>
    </row>
    <row r="13" spans="1:11" x14ac:dyDescent="0.25">
      <c r="A13" s="80"/>
      <c r="B13" s="7">
        <v>2.94</v>
      </c>
      <c r="C13" s="7">
        <v>2.5</v>
      </c>
      <c r="D13" s="1"/>
      <c r="E13" s="1">
        <f t="shared" si="0"/>
        <v>7.35</v>
      </c>
      <c r="F13" s="26"/>
      <c r="G13" s="26"/>
      <c r="H13" s="26"/>
      <c r="I13" s="26"/>
      <c r="J13" s="26"/>
      <c r="K13" s="61"/>
    </row>
    <row r="14" spans="1:11" x14ac:dyDescent="0.25">
      <c r="A14" s="80"/>
      <c r="B14" s="7">
        <v>0.76</v>
      </c>
      <c r="C14" s="7">
        <v>2.5</v>
      </c>
      <c r="D14" s="1"/>
      <c r="E14" s="1">
        <f t="shared" si="0"/>
        <v>1.9</v>
      </c>
      <c r="F14" s="26"/>
      <c r="G14" s="26"/>
      <c r="H14" s="26"/>
      <c r="I14" s="26"/>
      <c r="J14" s="26"/>
      <c r="K14" s="61"/>
    </row>
    <row r="15" spans="1:11" x14ac:dyDescent="0.25">
      <c r="A15" s="80"/>
      <c r="B15" s="7">
        <v>0.9</v>
      </c>
      <c r="C15" s="7">
        <v>2.5</v>
      </c>
      <c r="D15" s="1">
        <f>0.8*2.15</f>
        <v>1.72</v>
      </c>
      <c r="E15" s="1">
        <f t="shared" si="0"/>
        <v>0.53</v>
      </c>
      <c r="F15" s="26"/>
      <c r="G15" s="26"/>
      <c r="H15" s="26"/>
      <c r="I15" s="26"/>
      <c r="J15" s="26"/>
      <c r="K15" s="61"/>
    </row>
    <row r="16" spans="1:11" x14ac:dyDescent="0.25">
      <c r="A16" s="80"/>
      <c r="B16" s="7">
        <v>1.94</v>
      </c>
      <c r="C16" s="7">
        <v>2.5</v>
      </c>
      <c r="D16" s="1"/>
      <c r="E16" s="1">
        <f t="shared" si="0"/>
        <v>4.8499999999999996</v>
      </c>
      <c r="F16" s="26"/>
      <c r="G16" s="26"/>
      <c r="H16" s="26"/>
      <c r="I16" s="26"/>
      <c r="J16" s="26"/>
      <c r="K16" s="61"/>
    </row>
    <row r="17" spans="1:11" x14ac:dyDescent="0.25">
      <c r="A17" s="66" t="s">
        <v>10</v>
      </c>
      <c r="B17" s="7"/>
      <c r="C17" s="7"/>
      <c r="D17" s="7"/>
      <c r="E17" s="22">
        <f>SUM(E5:E16)</f>
        <v>56.180000000000007</v>
      </c>
      <c r="F17" s="26"/>
      <c r="G17" s="26"/>
      <c r="H17" s="26"/>
      <c r="I17" s="26"/>
      <c r="J17" s="26"/>
      <c r="K17" s="61"/>
    </row>
    <row r="18" spans="1:11" x14ac:dyDescent="0.25">
      <c r="A18" s="81" t="s">
        <v>17</v>
      </c>
      <c r="B18" s="19">
        <v>0.82</v>
      </c>
      <c r="C18" s="19">
        <v>3.84</v>
      </c>
      <c r="D18" s="1"/>
      <c r="E18" s="4">
        <f t="shared" si="0"/>
        <v>3.1487999999999996</v>
      </c>
      <c r="F18" s="26"/>
      <c r="G18" s="26"/>
      <c r="H18" s="26"/>
      <c r="I18" s="26"/>
      <c r="J18" s="26"/>
      <c r="K18" s="61"/>
    </row>
    <row r="19" spans="1:11" ht="21.75" customHeight="1" x14ac:dyDescent="0.25">
      <c r="A19" s="82"/>
      <c r="B19" s="19">
        <v>0.82</v>
      </c>
      <c r="C19" s="19">
        <v>3.84</v>
      </c>
      <c r="D19" s="1"/>
      <c r="E19" s="4">
        <f t="shared" si="0"/>
        <v>3.1487999999999996</v>
      </c>
      <c r="F19" s="26"/>
      <c r="G19" s="26"/>
      <c r="H19" s="26"/>
      <c r="I19" s="26"/>
      <c r="J19" s="26"/>
      <c r="K19" s="61"/>
    </row>
    <row r="20" spans="1:11" ht="21.75" customHeight="1" x14ac:dyDescent="0.25">
      <c r="A20" s="67" t="s">
        <v>10</v>
      </c>
      <c r="B20" s="19"/>
      <c r="C20" s="19"/>
      <c r="D20" s="19"/>
      <c r="E20" s="21">
        <f>SUM(E18:E19)</f>
        <v>6.2975999999999992</v>
      </c>
      <c r="F20" s="26"/>
      <c r="G20" s="26"/>
      <c r="H20" s="26"/>
      <c r="I20" s="26"/>
      <c r="J20" s="26"/>
      <c r="K20" s="61"/>
    </row>
    <row r="21" spans="1:11" ht="15" customHeight="1" x14ac:dyDescent="0.25">
      <c r="A21" s="78" t="s">
        <v>20</v>
      </c>
      <c r="B21" s="14">
        <v>3.44</v>
      </c>
      <c r="C21" s="14">
        <v>3.84</v>
      </c>
      <c r="D21" s="1"/>
      <c r="E21" s="4">
        <f t="shared" si="0"/>
        <v>13.2096</v>
      </c>
      <c r="F21" s="26"/>
      <c r="G21" s="26"/>
      <c r="H21" s="26"/>
      <c r="I21" s="26"/>
      <c r="J21" s="26"/>
      <c r="K21" s="61"/>
    </row>
    <row r="22" spans="1:11" x14ac:dyDescent="0.25">
      <c r="A22" s="79"/>
      <c r="B22" s="1">
        <v>3.19</v>
      </c>
      <c r="C22" s="14">
        <v>3.84</v>
      </c>
      <c r="D22" s="1">
        <f xml:space="preserve"> 2*(0.8*2.15)</f>
        <v>3.44</v>
      </c>
      <c r="E22" s="4">
        <f t="shared" si="0"/>
        <v>8.8095999999999997</v>
      </c>
      <c r="F22" s="26"/>
      <c r="G22" s="26"/>
      <c r="H22" s="26"/>
      <c r="I22" s="26"/>
      <c r="J22" s="26"/>
      <c r="K22" s="61"/>
    </row>
    <row r="23" spans="1:11" x14ac:dyDescent="0.25">
      <c r="A23" s="79"/>
      <c r="B23" s="1">
        <v>1.48</v>
      </c>
      <c r="C23" s="1">
        <v>2.5</v>
      </c>
      <c r="D23" s="1"/>
      <c r="E23" s="4">
        <f t="shared" si="0"/>
        <v>3.7</v>
      </c>
      <c r="F23" s="26"/>
      <c r="G23" s="26"/>
      <c r="H23" s="26"/>
      <c r="I23" s="26"/>
      <c r="J23" s="26"/>
      <c r="K23" s="61"/>
    </row>
    <row r="24" spans="1:11" x14ac:dyDescent="0.25">
      <c r="A24" s="83"/>
      <c r="B24" s="1">
        <v>0.8</v>
      </c>
      <c r="C24" s="1">
        <v>2.5</v>
      </c>
      <c r="D24" s="1">
        <f>0.8*2.15</f>
        <v>1.72</v>
      </c>
      <c r="E24" s="4">
        <f t="shared" si="0"/>
        <v>0.28000000000000003</v>
      </c>
      <c r="F24" s="26"/>
      <c r="G24" s="26"/>
      <c r="H24" s="26"/>
      <c r="I24" s="26"/>
      <c r="J24" s="26"/>
      <c r="K24" s="61"/>
    </row>
    <row r="25" spans="1:11" x14ac:dyDescent="0.25">
      <c r="A25" s="65" t="s">
        <v>10</v>
      </c>
      <c r="B25" s="1"/>
      <c r="C25" s="1"/>
      <c r="D25" s="1"/>
      <c r="E25" s="5">
        <f>SUM(E21:E24)</f>
        <v>25.999199999999998</v>
      </c>
      <c r="F25" s="26"/>
      <c r="G25" s="26"/>
      <c r="H25" s="26"/>
      <c r="I25" s="26"/>
      <c r="J25" s="26"/>
      <c r="K25" s="61"/>
    </row>
    <row r="26" spans="1:11" x14ac:dyDescent="0.25">
      <c r="A26" s="68"/>
      <c r="B26" s="26"/>
      <c r="C26" s="26"/>
      <c r="D26" s="26"/>
      <c r="E26" s="9"/>
      <c r="F26" s="26"/>
      <c r="G26" s="26"/>
      <c r="H26" s="26"/>
      <c r="I26" s="26"/>
      <c r="J26" s="26"/>
      <c r="K26" s="61"/>
    </row>
    <row r="27" spans="1:11" x14ac:dyDescent="0.25">
      <c r="A27" s="68"/>
      <c r="B27" s="26"/>
      <c r="C27" s="26"/>
      <c r="D27" s="26"/>
      <c r="E27" s="9"/>
      <c r="F27" s="26"/>
      <c r="G27" s="26"/>
      <c r="H27" s="26"/>
      <c r="I27" s="26"/>
      <c r="J27" s="26"/>
      <c r="K27" s="61"/>
    </row>
    <row r="28" spans="1:11" ht="30" x14ac:dyDescent="0.25">
      <c r="A28" s="65" t="s">
        <v>18</v>
      </c>
      <c r="B28" s="20"/>
      <c r="C28" s="20"/>
      <c r="D28" s="20"/>
      <c r="E28" s="20"/>
      <c r="F28" s="26"/>
      <c r="G28" s="26"/>
      <c r="H28" s="26"/>
      <c r="I28" s="26"/>
      <c r="J28" s="26"/>
      <c r="K28" s="61"/>
    </row>
    <row r="29" spans="1:11" x14ac:dyDescent="0.25">
      <c r="A29" s="78" t="s">
        <v>19</v>
      </c>
      <c r="B29" s="7">
        <v>2.31</v>
      </c>
      <c r="C29" s="7">
        <v>3</v>
      </c>
      <c r="D29" s="1"/>
      <c r="E29" s="4">
        <f t="shared" si="0"/>
        <v>6.93</v>
      </c>
      <c r="F29" s="26"/>
      <c r="G29" s="26"/>
      <c r="H29" s="26"/>
      <c r="I29" s="26"/>
      <c r="J29" s="26"/>
      <c r="K29" s="61"/>
    </row>
    <row r="30" spans="1:11" x14ac:dyDescent="0.25">
      <c r="A30" s="79"/>
      <c r="B30" s="7">
        <v>2.68</v>
      </c>
      <c r="C30" s="7">
        <v>3</v>
      </c>
      <c r="D30" s="1">
        <f>0.8*2.15</f>
        <v>1.72</v>
      </c>
      <c r="E30" s="4">
        <f t="shared" si="0"/>
        <v>6.3200000000000012</v>
      </c>
      <c r="F30" s="26"/>
      <c r="G30" s="26"/>
      <c r="H30" s="26"/>
      <c r="I30" s="26"/>
      <c r="J30" s="26"/>
      <c r="K30" s="61"/>
    </row>
    <row r="31" spans="1:11" x14ac:dyDescent="0.25">
      <c r="A31" s="79"/>
      <c r="B31" s="7">
        <v>2.41</v>
      </c>
      <c r="C31" s="7">
        <v>3</v>
      </c>
      <c r="D31" s="1"/>
      <c r="E31" s="4">
        <f t="shared" si="0"/>
        <v>7.23</v>
      </c>
      <c r="F31" s="26"/>
      <c r="G31" s="26"/>
      <c r="H31" s="26"/>
      <c r="I31" s="26"/>
      <c r="J31" s="26"/>
      <c r="K31" s="61"/>
    </row>
    <row r="32" spans="1:11" x14ac:dyDescent="0.25">
      <c r="A32" s="79"/>
      <c r="B32" s="7">
        <v>0.52</v>
      </c>
      <c r="C32" s="7">
        <v>3</v>
      </c>
      <c r="D32" s="1"/>
      <c r="E32" s="4">
        <f t="shared" si="0"/>
        <v>1.56</v>
      </c>
      <c r="F32" s="26"/>
      <c r="G32" s="26"/>
      <c r="H32" s="26"/>
      <c r="I32" s="26"/>
      <c r="J32" s="26"/>
      <c r="K32" s="61"/>
    </row>
    <row r="33" spans="1:11" x14ac:dyDescent="0.25">
      <c r="A33" s="79"/>
      <c r="B33" s="7">
        <v>1.08</v>
      </c>
      <c r="C33" s="7">
        <v>3</v>
      </c>
      <c r="D33" s="1">
        <f>0.8*2.15</f>
        <v>1.72</v>
      </c>
      <c r="E33" s="1">
        <f t="shared" si="0"/>
        <v>1.5200000000000002</v>
      </c>
      <c r="F33" s="26"/>
      <c r="G33" s="26"/>
      <c r="H33" s="26"/>
      <c r="I33" s="26"/>
      <c r="J33" s="26"/>
      <c r="K33" s="61"/>
    </row>
    <row r="34" spans="1:11" x14ac:dyDescent="0.25">
      <c r="A34" s="79"/>
      <c r="B34" s="7">
        <v>2.2200000000000002</v>
      </c>
      <c r="C34" s="7">
        <v>3</v>
      </c>
      <c r="D34" s="1"/>
      <c r="E34" s="1">
        <f t="shared" si="0"/>
        <v>6.66</v>
      </c>
      <c r="F34" s="26"/>
      <c r="G34" s="26"/>
      <c r="H34" s="26"/>
      <c r="I34" s="26"/>
      <c r="J34" s="26"/>
      <c r="K34" s="61"/>
    </row>
    <row r="35" spans="1:11" x14ac:dyDescent="0.25">
      <c r="A35" s="83"/>
      <c r="B35" s="7">
        <v>1.53</v>
      </c>
      <c r="C35" s="7">
        <v>3</v>
      </c>
      <c r="D35" s="1"/>
      <c r="E35" s="1">
        <f t="shared" si="0"/>
        <v>4.59</v>
      </c>
      <c r="F35" s="26"/>
      <c r="G35" s="26"/>
      <c r="H35" s="26"/>
      <c r="I35" s="26"/>
      <c r="J35" s="26"/>
      <c r="K35" s="61"/>
    </row>
    <row r="36" spans="1:11" x14ac:dyDescent="0.25">
      <c r="A36" s="71" t="s">
        <v>39</v>
      </c>
      <c r="B36" s="7">
        <v>2.79</v>
      </c>
      <c r="C36" s="7">
        <v>3.84</v>
      </c>
      <c r="D36" s="1"/>
      <c r="E36" s="1">
        <f t="shared" si="0"/>
        <v>10.7136</v>
      </c>
      <c r="F36" s="26"/>
      <c r="G36" s="26"/>
      <c r="H36" s="26"/>
      <c r="I36" s="26"/>
      <c r="J36" s="26"/>
      <c r="K36" s="61"/>
    </row>
    <row r="37" spans="1:11" x14ac:dyDescent="0.25">
      <c r="A37" s="69" t="s">
        <v>10</v>
      </c>
      <c r="B37" s="23"/>
      <c r="C37" s="24"/>
      <c r="D37" s="24"/>
      <c r="E37" s="25">
        <f>SUM(E29:E36)</f>
        <v>45.523600000000002</v>
      </c>
      <c r="F37" s="26"/>
      <c r="G37" s="26"/>
      <c r="H37" s="26"/>
      <c r="I37" s="26"/>
      <c r="J37" s="26"/>
      <c r="K37" s="61"/>
    </row>
    <row r="38" spans="1:11" ht="15" customHeight="1" x14ac:dyDescent="0.25">
      <c r="A38" s="78" t="s">
        <v>20</v>
      </c>
      <c r="B38" s="14">
        <f>0.23+0.53+0.12</f>
        <v>0.88</v>
      </c>
      <c r="C38" s="14">
        <v>3.84</v>
      </c>
      <c r="D38" s="14"/>
      <c r="E38" s="1">
        <f t="shared" si="0"/>
        <v>3.3792</v>
      </c>
      <c r="F38" s="26"/>
      <c r="G38" s="26"/>
      <c r="H38" s="26"/>
      <c r="I38" s="26"/>
      <c r="J38" s="26"/>
      <c r="K38" s="61"/>
    </row>
    <row r="39" spans="1:11" x14ac:dyDescent="0.25">
      <c r="A39" s="79"/>
      <c r="B39" s="14">
        <v>2.2200000000000002</v>
      </c>
      <c r="C39" s="14">
        <v>3</v>
      </c>
      <c r="D39" s="14"/>
      <c r="E39" s="1">
        <f t="shared" si="0"/>
        <v>6.66</v>
      </c>
      <c r="F39" s="26"/>
      <c r="G39" s="26"/>
      <c r="H39" s="26"/>
      <c r="I39" s="26"/>
      <c r="J39" s="26"/>
      <c r="K39" s="61"/>
    </row>
    <row r="40" spans="1:11" x14ac:dyDescent="0.25">
      <c r="A40" s="83"/>
      <c r="B40" s="14">
        <v>1.18</v>
      </c>
      <c r="C40" s="14">
        <v>3</v>
      </c>
      <c r="D40" s="14">
        <f>0.8*2.15</f>
        <v>1.72</v>
      </c>
      <c r="E40" s="14">
        <f t="shared" si="0"/>
        <v>1.82</v>
      </c>
      <c r="F40" s="26"/>
      <c r="G40" s="26"/>
      <c r="H40" s="26"/>
      <c r="I40" s="26"/>
      <c r="J40" s="26"/>
      <c r="K40" s="61"/>
    </row>
    <row r="41" spans="1:11" x14ac:dyDescent="0.25">
      <c r="A41" s="70" t="s">
        <v>10</v>
      </c>
      <c r="B41" s="36"/>
      <c r="C41" s="37"/>
      <c r="D41" s="37"/>
      <c r="E41" s="38">
        <f>SUM(E38:E40)</f>
        <v>11.859200000000001</v>
      </c>
      <c r="F41" s="26"/>
      <c r="G41" s="26"/>
      <c r="H41" s="26"/>
      <c r="I41" s="26"/>
      <c r="J41" s="26"/>
      <c r="K41" s="61"/>
    </row>
    <row r="42" spans="1:11" ht="15.75" thickBot="1" x14ac:dyDescent="0.3">
      <c r="A42" s="60"/>
      <c r="B42" s="26"/>
      <c r="C42" s="26"/>
      <c r="D42" s="26"/>
      <c r="E42" s="26"/>
      <c r="F42" s="26"/>
      <c r="G42" s="26"/>
      <c r="H42" s="26"/>
      <c r="I42" s="26"/>
      <c r="J42" s="26"/>
      <c r="K42" s="61"/>
    </row>
    <row r="43" spans="1:11" ht="15.75" thickBot="1" x14ac:dyDescent="0.3">
      <c r="A43" s="27" t="s">
        <v>21</v>
      </c>
      <c r="B43" s="28"/>
      <c r="C43" s="28"/>
      <c r="D43" s="28"/>
      <c r="E43" s="29">
        <f>E17+E37</f>
        <v>101.70360000000001</v>
      </c>
      <c r="F43" s="26"/>
      <c r="G43" s="86" t="s">
        <v>40</v>
      </c>
      <c r="H43" s="92">
        <f>E6+E10+E15+E30+E33</f>
        <v>13.170000000000002</v>
      </c>
      <c r="I43" s="92"/>
      <c r="J43" s="89" t="s">
        <v>41</v>
      </c>
      <c r="K43" s="95">
        <f>E5+E7+E8+E9+E11+E12+E13+E14+E16+E29+E31+E32+E34+E35+E36</f>
        <v>88.533600000000007</v>
      </c>
    </row>
    <row r="44" spans="1:11" ht="15.75" thickBot="1" x14ac:dyDescent="0.3">
      <c r="A44" s="39" t="s">
        <v>22</v>
      </c>
      <c r="B44" s="40"/>
      <c r="C44" s="40"/>
      <c r="D44" s="40"/>
      <c r="E44" s="41">
        <f>E25+E41</f>
        <v>37.858400000000003</v>
      </c>
      <c r="F44" s="26"/>
      <c r="G44" s="87" t="s">
        <v>40</v>
      </c>
      <c r="H44" s="93">
        <f>E22+E24+E40</f>
        <v>10.909599999999999</v>
      </c>
      <c r="I44" s="93"/>
      <c r="J44" s="90" t="s">
        <v>41</v>
      </c>
      <c r="K44" s="96">
        <f>E21+E23+E38+E39</f>
        <v>26.948800000000002</v>
      </c>
    </row>
    <row r="45" spans="1:11" ht="15.75" thickBot="1" x14ac:dyDescent="0.3">
      <c r="A45" s="30" t="s">
        <v>23</v>
      </c>
      <c r="B45" s="31"/>
      <c r="C45" s="31"/>
      <c r="D45" s="31"/>
      <c r="E45" s="32">
        <f>E20</f>
        <v>6.2975999999999992</v>
      </c>
      <c r="F45" s="62"/>
      <c r="G45" s="88" t="s">
        <v>40</v>
      </c>
      <c r="H45" s="94"/>
      <c r="I45" s="94"/>
      <c r="J45" s="91" t="s">
        <v>41</v>
      </c>
      <c r="K45" s="97">
        <f>E18+E19</f>
        <v>6.2975999999999992</v>
      </c>
    </row>
    <row r="47" spans="1:11" ht="15.75" thickBot="1" x14ac:dyDescent="0.3"/>
    <row r="48" spans="1:11" x14ac:dyDescent="0.25">
      <c r="A48" s="47" t="s">
        <v>1</v>
      </c>
      <c r="B48" s="48"/>
      <c r="C48" s="48"/>
      <c r="D48" s="48"/>
      <c r="E48" s="48"/>
      <c r="F48" s="48"/>
      <c r="G48" s="48"/>
      <c r="H48" s="48"/>
      <c r="I48" s="48"/>
      <c r="J48" s="48"/>
      <c r="K48" s="63"/>
    </row>
    <row r="49" spans="1:11" x14ac:dyDescent="0.25">
      <c r="A49" s="51" t="s">
        <v>2</v>
      </c>
      <c r="B49" s="1" t="s">
        <v>3</v>
      </c>
      <c r="C49" s="1" t="s">
        <v>4</v>
      </c>
      <c r="D49" s="1" t="s">
        <v>5</v>
      </c>
      <c r="E49" s="1" t="s">
        <v>6</v>
      </c>
      <c r="F49" s="26"/>
      <c r="G49" s="1" t="s">
        <v>9</v>
      </c>
      <c r="H49" s="1" t="s">
        <v>3</v>
      </c>
      <c r="I49" s="1" t="s">
        <v>4</v>
      </c>
      <c r="J49" s="1" t="s">
        <v>5</v>
      </c>
      <c r="K49" s="52" t="s">
        <v>6</v>
      </c>
    </row>
    <row r="50" spans="1:11" x14ac:dyDescent="0.25">
      <c r="A50" s="78" t="s">
        <v>11</v>
      </c>
      <c r="B50" s="6">
        <v>3.12</v>
      </c>
      <c r="C50" s="7">
        <v>2.5</v>
      </c>
      <c r="D50" s="1"/>
      <c r="E50" s="1">
        <f t="shared" ref="E50:E71" si="1">(B50*C50)-D50</f>
        <v>7.8000000000000007</v>
      </c>
      <c r="F50" s="26"/>
      <c r="G50" s="84" t="s">
        <v>11</v>
      </c>
      <c r="H50" s="7">
        <v>0.93</v>
      </c>
      <c r="I50" s="7">
        <v>3.14</v>
      </c>
      <c r="J50" s="1"/>
      <c r="K50" s="52">
        <f t="shared" ref="K50:K60" si="2">(H50*I50)-J50</f>
        <v>2.9202000000000004</v>
      </c>
    </row>
    <row r="51" spans="1:11" x14ac:dyDescent="0.25">
      <c r="A51" s="79"/>
      <c r="B51" s="6">
        <v>2.4300000000000002</v>
      </c>
      <c r="C51" s="7">
        <v>2.5</v>
      </c>
      <c r="D51" s="1">
        <f>0.8*2.15</f>
        <v>1.72</v>
      </c>
      <c r="E51" s="1">
        <f t="shared" si="1"/>
        <v>4.3550000000000004</v>
      </c>
      <c r="F51" s="26"/>
      <c r="G51" s="84"/>
      <c r="H51" s="7">
        <v>6.13</v>
      </c>
      <c r="I51" s="7">
        <v>3.14</v>
      </c>
      <c r="J51" s="1"/>
      <c r="K51" s="52">
        <f t="shared" si="2"/>
        <v>19.248200000000001</v>
      </c>
    </row>
    <row r="52" spans="1:11" x14ac:dyDescent="0.25">
      <c r="A52" s="79"/>
      <c r="B52" s="6">
        <v>2.73</v>
      </c>
      <c r="C52" s="7">
        <v>2.5</v>
      </c>
      <c r="D52" s="1"/>
      <c r="E52" s="1">
        <f t="shared" si="1"/>
        <v>6.8250000000000002</v>
      </c>
      <c r="F52" s="26"/>
      <c r="G52" s="84"/>
      <c r="H52" s="7">
        <v>0.93</v>
      </c>
      <c r="I52" s="7">
        <v>3.14</v>
      </c>
      <c r="J52" s="1"/>
      <c r="K52" s="52">
        <f t="shared" si="2"/>
        <v>2.9202000000000004</v>
      </c>
    </row>
    <row r="53" spans="1:11" x14ac:dyDescent="0.25">
      <c r="A53" s="79"/>
      <c r="B53" s="6">
        <v>0.28999999999999998</v>
      </c>
      <c r="C53" s="7">
        <v>2.5</v>
      </c>
      <c r="D53" s="1"/>
      <c r="E53" s="1">
        <f t="shared" si="1"/>
        <v>0.72499999999999998</v>
      </c>
      <c r="F53" s="26"/>
      <c r="G53" s="84"/>
      <c r="H53" s="7">
        <v>2.73</v>
      </c>
      <c r="I53" s="7">
        <v>2.5</v>
      </c>
      <c r="J53" s="1"/>
      <c r="K53" s="52">
        <f t="shared" si="2"/>
        <v>6.8250000000000002</v>
      </c>
    </row>
    <row r="54" spans="1:11" x14ac:dyDescent="0.25">
      <c r="A54" s="79"/>
      <c r="B54" s="6">
        <v>0.4</v>
      </c>
      <c r="C54" s="7">
        <v>2.5</v>
      </c>
      <c r="D54" s="1"/>
      <c r="E54" s="1">
        <f t="shared" si="1"/>
        <v>1</v>
      </c>
      <c r="F54" s="26"/>
      <c r="G54" s="84"/>
      <c r="H54" s="7">
        <v>1.7</v>
      </c>
      <c r="I54" s="7">
        <v>2.5</v>
      </c>
      <c r="J54" s="1">
        <f>1*2.15</f>
        <v>2.15</v>
      </c>
      <c r="K54" s="52">
        <f t="shared" si="2"/>
        <v>2.1</v>
      </c>
    </row>
    <row r="55" spans="1:11" x14ac:dyDescent="0.25">
      <c r="A55" s="79"/>
      <c r="B55" s="6">
        <v>2.73</v>
      </c>
      <c r="C55" s="7">
        <v>2.5</v>
      </c>
      <c r="D55" s="1"/>
      <c r="E55" s="1">
        <f>(B55*C55)-D55</f>
        <v>6.8250000000000002</v>
      </c>
      <c r="F55" s="26"/>
      <c r="G55" s="84"/>
      <c r="H55" s="7">
        <v>2.73</v>
      </c>
      <c r="I55" s="7">
        <v>2.5</v>
      </c>
      <c r="J55" s="1"/>
      <c r="K55" s="52">
        <f t="shared" si="2"/>
        <v>6.8250000000000002</v>
      </c>
    </row>
    <row r="56" spans="1:11" x14ac:dyDescent="0.25">
      <c r="A56" s="79"/>
      <c r="B56" s="6">
        <v>1</v>
      </c>
      <c r="C56" s="7">
        <v>2.5</v>
      </c>
      <c r="D56" s="1">
        <f>1*0.6</f>
        <v>0.6</v>
      </c>
      <c r="E56" s="1">
        <f>(B56*C56)-D56</f>
        <v>1.9</v>
      </c>
      <c r="F56" s="26"/>
      <c r="G56" s="84"/>
      <c r="H56" s="7">
        <v>1.7</v>
      </c>
      <c r="I56" s="7">
        <v>2.5</v>
      </c>
      <c r="J56" s="1"/>
      <c r="K56" s="52">
        <f t="shared" si="2"/>
        <v>4.25</v>
      </c>
    </row>
    <row r="57" spans="1:11" x14ac:dyDescent="0.25">
      <c r="A57" s="79"/>
      <c r="B57" s="6">
        <v>2.73</v>
      </c>
      <c r="C57" s="7">
        <v>2.5</v>
      </c>
      <c r="D57" s="1"/>
      <c r="E57" s="1">
        <f t="shared" si="1"/>
        <v>6.8250000000000002</v>
      </c>
      <c r="F57" s="26"/>
      <c r="G57" s="84"/>
      <c r="H57" s="7">
        <v>1.7</v>
      </c>
      <c r="I57" s="7">
        <v>2.5</v>
      </c>
      <c r="J57" s="1"/>
      <c r="K57" s="52">
        <f t="shared" si="2"/>
        <v>4.25</v>
      </c>
    </row>
    <row r="58" spans="1:11" x14ac:dyDescent="0.25">
      <c r="A58" s="79"/>
      <c r="B58" s="6">
        <v>1</v>
      </c>
      <c r="C58" s="7">
        <v>2.5</v>
      </c>
      <c r="D58" s="1">
        <f>0.8*2.15</f>
        <v>1.72</v>
      </c>
      <c r="E58" s="1">
        <f t="shared" si="1"/>
        <v>0.78</v>
      </c>
      <c r="F58" s="26"/>
      <c r="G58" s="84"/>
      <c r="H58" s="7">
        <v>2.73</v>
      </c>
      <c r="I58" s="7">
        <v>2.5</v>
      </c>
      <c r="J58" s="1"/>
      <c r="K58" s="52">
        <f t="shared" si="2"/>
        <v>6.8250000000000002</v>
      </c>
    </row>
    <row r="59" spans="1:11" x14ac:dyDescent="0.25">
      <c r="A59" s="79"/>
      <c r="B59" s="6">
        <v>2.73</v>
      </c>
      <c r="C59" s="7">
        <v>2.5</v>
      </c>
      <c r="D59" s="1"/>
      <c r="E59" s="1">
        <f t="shared" si="1"/>
        <v>6.8250000000000002</v>
      </c>
      <c r="F59" s="26"/>
      <c r="G59" s="84"/>
      <c r="H59" s="7">
        <v>1.7</v>
      </c>
      <c r="I59" s="7">
        <v>2.5</v>
      </c>
      <c r="J59" s="1">
        <f>1*2.15</f>
        <v>2.15</v>
      </c>
      <c r="K59" s="52">
        <f t="shared" si="2"/>
        <v>2.1</v>
      </c>
    </row>
    <row r="60" spans="1:11" x14ac:dyDescent="0.25">
      <c r="A60" s="79"/>
      <c r="B60" s="6">
        <v>0.28999999999999998</v>
      </c>
      <c r="C60" s="7">
        <v>2.5</v>
      </c>
      <c r="D60" s="1"/>
      <c r="E60" s="1">
        <f t="shared" si="1"/>
        <v>0.72499999999999998</v>
      </c>
      <c r="F60" s="26"/>
      <c r="G60" s="85"/>
      <c r="H60" s="7">
        <v>2.73</v>
      </c>
      <c r="I60" s="7">
        <v>2.5</v>
      </c>
      <c r="J60" s="1"/>
      <c r="K60" s="52">
        <f t="shared" si="2"/>
        <v>6.8250000000000002</v>
      </c>
    </row>
    <row r="61" spans="1:11" x14ac:dyDescent="0.25">
      <c r="A61" s="79"/>
      <c r="B61" s="6">
        <v>0.4</v>
      </c>
      <c r="C61" s="7">
        <v>2.5</v>
      </c>
      <c r="D61" s="1"/>
      <c r="E61" s="1">
        <f t="shared" si="1"/>
        <v>1</v>
      </c>
      <c r="F61" s="26"/>
      <c r="G61" s="7" t="s">
        <v>12</v>
      </c>
      <c r="H61" s="7"/>
      <c r="I61" s="7"/>
      <c r="J61" s="7"/>
      <c r="K61" s="53">
        <f>SUM(K50:K60)</f>
        <v>65.088600000000014</v>
      </c>
    </row>
    <row r="62" spans="1:11" ht="15" customHeight="1" x14ac:dyDescent="0.25">
      <c r="A62" s="79"/>
      <c r="B62" s="6">
        <v>2.4300000000000002</v>
      </c>
      <c r="C62" s="7">
        <v>2.5</v>
      </c>
      <c r="D62" s="1">
        <f>0.8*2.15</f>
        <v>1.72</v>
      </c>
      <c r="E62" s="1">
        <f t="shared" si="1"/>
        <v>4.3550000000000004</v>
      </c>
      <c r="F62" s="26"/>
      <c r="G62" s="72" t="s">
        <v>20</v>
      </c>
      <c r="H62" s="1">
        <v>1.1499999999999999</v>
      </c>
      <c r="I62" s="1">
        <v>3.14</v>
      </c>
      <c r="J62" s="1"/>
      <c r="K62" s="52">
        <f>(H62*I62)-J62</f>
        <v>3.6109999999999998</v>
      </c>
    </row>
    <row r="63" spans="1:11" x14ac:dyDescent="0.25">
      <c r="A63" s="79"/>
      <c r="B63" s="17">
        <v>3.12</v>
      </c>
      <c r="C63" s="18">
        <v>2.5</v>
      </c>
      <c r="D63" s="13"/>
      <c r="E63" s="1">
        <f t="shared" si="1"/>
        <v>7.8000000000000007</v>
      </c>
      <c r="F63" s="26"/>
      <c r="G63" s="73"/>
      <c r="H63" s="1">
        <v>1.1499999999999999</v>
      </c>
      <c r="I63" s="1">
        <v>3.14</v>
      </c>
      <c r="J63" s="1"/>
      <c r="K63" s="52">
        <f>(H63*I63)-J63</f>
        <v>3.6109999999999998</v>
      </c>
    </row>
    <row r="64" spans="1:11" x14ac:dyDescent="0.25">
      <c r="A64" s="54" t="s">
        <v>12</v>
      </c>
      <c r="B64" s="6"/>
      <c r="C64" s="7"/>
      <c r="D64" s="7"/>
      <c r="E64" s="7">
        <f>SUM(E50:E63)</f>
        <v>57.740000000000009</v>
      </c>
      <c r="F64" s="26"/>
      <c r="G64" s="73"/>
      <c r="H64" s="1">
        <v>2</v>
      </c>
      <c r="I64" s="1">
        <v>3.14</v>
      </c>
      <c r="J64" s="1">
        <f>1*2.15</f>
        <v>2.15</v>
      </c>
      <c r="K64" s="52">
        <f>(H64*I64)-J64</f>
        <v>4.1300000000000008</v>
      </c>
    </row>
    <row r="65" spans="1:11" x14ac:dyDescent="0.25">
      <c r="A65" s="78" t="s">
        <v>20</v>
      </c>
      <c r="B65" s="2">
        <v>3.22</v>
      </c>
      <c r="C65" s="1">
        <v>3.14</v>
      </c>
      <c r="D65" s="1"/>
      <c r="E65" s="1">
        <f>(B65*C65)-D65</f>
        <v>10.110800000000001</v>
      </c>
      <c r="F65" s="26"/>
      <c r="G65" s="74"/>
      <c r="H65" s="1">
        <v>2</v>
      </c>
      <c r="I65" s="1">
        <v>3.14</v>
      </c>
      <c r="J65" s="1">
        <f>1*2.15</f>
        <v>2.15</v>
      </c>
      <c r="K65" s="52">
        <f>(H65*I65)-J65</f>
        <v>4.1300000000000008</v>
      </c>
    </row>
    <row r="66" spans="1:11" x14ac:dyDescent="0.25">
      <c r="A66" s="79"/>
      <c r="B66" s="2">
        <v>3.22</v>
      </c>
      <c r="C66" s="1">
        <v>3.14</v>
      </c>
      <c r="D66" s="1"/>
      <c r="E66" s="1">
        <f t="shared" si="1"/>
        <v>10.110800000000001</v>
      </c>
      <c r="F66" s="26"/>
      <c r="G66" s="15" t="s">
        <v>14</v>
      </c>
      <c r="H66" s="15"/>
      <c r="I66" s="15"/>
      <c r="J66" s="15"/>
      <c r="K66" s="64">
        <f>SUM(K62:K65)</f>
        <v>15.482000000000001</v>
      </c>
    </row>
    <row r="67" spans="1:11" ht="19.5" customHeight="1" x14ac:dyDescent="0.25">
      <c r="A67" s="79"/>
      <c r="B67" s="12">
        <v>6.31</v>
      </c>
      <c r="C67" s="13">
        <v>3.14</v>
      </c>
      <c r="D67" s="13">
        <f>(0.8*2.15)*3</f>
        <v>5.16</v>
      </c>
      <c r="E67" s="1">
        <f t="shared" si="1"/>
        <v>14.653399999999998</v>
      </c>
      <c r="F67" s="26"/>
      <c r="G67" s="75" t="s">
        <v>27</v>
      </c>
      <c r="H67" s="1">
        <v>1.8</v>
      </c>
      <c r="I67" s="1">
        <v>3.14</v>
      </c>
      <c r="J67" s="1"/>
      <c r="K67" s="52">
        <f t="shared" ref="K67:K70" si="3">(H67*I67)-J67</f>
        <v>5.6520000000000001</v>
      </c>
    </row>
    <row r="68" spans="1:11" x14ac:dyDescent="0.25">
      <c r="A68" s="56" t="s">
        <v>13</v>
      </c>
      <c r="B68" s="8"/>
      <c r="C68" s="8"/>
      <c r="D68" s="8"/>
      <c r="E68" s="45">
        <f>SUM(E65:E67)</f>
        <v>34.875</v>
      </c>
      <c r="F68" s="26"/>
      <c r="G68" s="76"/>
      <c r="H68" s="1">
        <v>1.8</v>
      </c>
      <c r="I68" s="1">
        <v>3.14</v>
      </c>
      <c r="J68" s="1"/>
      <c r="K68" s="52">
        <f t="shared" si="3"/>
        <v>5.6520000000000001</v>
      </c>
    </row>
    <row r="69" spans="1:11" x14ac:dyDescent="0.25">
      <c r="A69" s="78" t="s">
        <v>27</v>
      </c>
      <c r="B69" s="35">
        <v>0.3</v>
      </c>
      <c r="C69" s="1">
        <v>3.14</v>
      </c>
      <c r="D69" s="1"/>
      <c r="E69" s="1">
        <f t="shared" si="1"/>
        <v>0.94199999999999995</v>
      </c>
      <c r="F69" s="26"/>
      <c r="G69" s="76"/>
      <c r="H69" s="1">
        <v>2.85</v>
      </c>
      <c r="I69" s="1">
        <v>3.14</v>
      </c>
      <c r="J69" s="1"/>
      <c r="K69" s="52">
        <f t="shared" si="3"/>
        <v>8.9489999999999998</v>
      </c>
    </row>
    <row r="70" spans="1:11" x14ac:dyDescent="0.25">
      <c r="A70" s="79"/>
      <c r="B70" s="35">
        <v>0.3</v>
      </c>
      <c r="C70" s="1">
        <v>3.14</v>
      </c>
      <c r="D70" s="1"/>
      <c r="E70" s="1">
        <f t="shared" si="1"/>
        <v>0.94199999999999995</v>
      </c>
      <c r="F70" s="26"/>
      <c r="G70" s="76"/>
      <c r="H70" s="3">
        <v>0.4</v>
      </c>
      <c r="I70" s="3">
        <v>3.14</v>
      </c>
      <c r="J70" s="26"/>
      <c r="K70" s="57">
        <f t="shared" si="3"/>
        <v>1.2560000000000002</v>
      </c>
    </row>
    <row r="71" spans="1:11" ht="15" customHeight="1" x14ac:dyDescent="0.25">
      <c r="A71" s="79"/>
      <c r="B71" s="35">
        <v>1.58</v>
      </c>
      <c r="C71" s="1">
        <v>3.14</v>
      </c>
      <c r="D71" s="1">
        <f>1*0.6</f>
        <v>0.6</v>
      </c>
      <c r="E71" s="1">
        <f t="shared" si="1"/>
        <v>4.3612000000000011</v>
      </c>
      <c r="F71" s="26"/>
      <c r="G71" s="77"/>
      <c r="H71" s="1">
        <v>2.85</v>
      </c>
      <c r="I71" s="1">
        <v>3.14</v>
      </c>
      <c r="J71" s="1"/>
      <c r="K71" s="52">
        <f>(H71*I71)-J71</f>
        <v>8.9489999999999998</v>
      </c>
    </row>
    <row r="72" spans="1:11" x14ac:dyDescent="0.25">
      <c r="A72" s="58" t="s">
        <v>38</v>
      </c>
      <c r="B72" s="19"/>
      <c r="C72" s="19"/>
      <c r="D72" s="19"/>
      <c r="E72" s="44">
        <f>SUM(E69:E71)</f>
        <v>6.2452000000000005</v>
      </c>
      <c r="F72" s="26"/>
      <c r="G72" s="19" t="s">
        <v>38</v>
      </c>
      <c r="H72" s="19"/>
      <c r="I72" s="19"/>
      <c r="J72" s="19"/>
      <c r="K72" s="59">
        <f>SUM(K67:K71)</f>
        <v>30.457999999999998</v>
      </c>
    </row>
    <row r="73" spans="1:11" x14ac:dyDescent="0.25">
      <c r="A73" s="60"/>
      <c r="B73" s="34"/>
      <c r="C73" s="26"/>
      <c r="D73" s="26"/>
      <c r="E73" s="26"/>
      <c r="F73" s="26"/>
      <c r="G73" s="26"/>
      <c r="H73" s="26"/>
      <c r="I73" s="26"/>
      <c r="J73" s="26"/>
      <c r="K73" s="61"/>
    </row>
    <row r="74" spans="1:11" x14ac:dyDescent="0.25">
      <c r="A74" s="60"/>
      <c r="B74" s="34"/>
      <c r="C74" s="26"/>
      <c r="D74" s="26"/>
      <c r="E74" s="26"/>
      <c r="F74" s="26"/>
      <c r="G74" s="26"/>
      <c r="H74" s="26"/>
      <c r="I74" s="26"/>
      <c r="J74" s="26"/>
      <c r="K74" s="61"/>
    </row>
    <row r="75" spans="1:11" ht="15.75" thickBot="1" x14ac:dyDescent="0.3">
      <c r="A75" s="60"/>
      <c r="B75" s="34"/>
      <c r="C75" s="26"/>
      <c r="D75" s="26"/>
      <c r="E75" s="26"/>
      <c r="F75" s="26"/>
      <c r="G75" s="26"/>
      <c r="H75" s="26"/>
      <c r="I75" s="26"/>
      <c r="J75" s="26"/>
      <c r="K75" s="61"/>
    </row>
    <row r="76" spans="1:11" ht="15.75" thickBot="1" x14ac:dyDescent="0.3">
      <c r="A76" s="27" t="s">
        <v>24</v>
      </c>
      <c r="B76" s="28"/>
      <c r="C76" s="28"/>
      <c r="D76" s="28"/>
      <c r="E76" s="33">
        <f>E64+K61</f>
        <v>122.82860000000002</v>
      </c>
      <c r="F76" s="26"/>
      <c r="G76" s="86" t="s">
        <v>40</v>
      </c>
      <c r="H76" s="92">
        <f>E51+E56+E58+E62+K54+K59</f>
        <v>15.59</v>
      </c>
      <c r="I76" s="92"/>
      <c r="J76" s="89" t="s">
        <v>41</v>
      </c>
      <c r="K76" s="95">
        <f>E50+E52+E53+E54+E55+E57+E59+E60+E61+E63+K50+K51+K52+K53+K55+K56+K57+K58+K60</f>
        <v>107.23860000000002</v>
      </c>
    </row>
    <row r="77" spans="1:11" ht="15.75" thickBot="1" x14ac:dyDescent="0.3">
      <c r="A77" s="39" t="s">
        <v>25</v>
      </c>
      <c r="B77" s="40"/>
      <c r="C77" s="40"/>
      <c r="D77" s="40"/>
      <c r="E77" s="41">
        <f>E68+K66</f>
        <v>50.356999999999999</v>
      </c>
      <c r="F77" s="26"/>
      <c r="G77" s="87" t="s">
        <v>40</v>
      </c>
      <c r="H77" s="93">
        <f>E67+K64+K65</f>
        <v>22.913400000000003</v>
      </c>
      <c r="I77" s="93"/>
      <c r="J77" s="90" t="s">
        <v>41</v>
      </c>
      <c r="K77" s="96">
        <f>E65+E66+K62+K63</f>
        <v>27.443600000000004</v>
      </c>
    </row>
    <row r="78" spans="1:11" ht="15.75" thickBot="1" x14ac:dyDescent="0.3">
      <c r="A78" s="30" t="s">
        <v>26</v>
      </c>
      <c r="B78" s="31"/>
      <c r="C78" s="31"/>
      <c r="D78" s="31"/>
      <c r="E78" s="43">
        <f>E72+K72</f>
        <v>36.703199999999995</v>
      </c>
      <c r="F78" s="62"/>
      <c r="G78" s="88" t="s">
        <v>40</v>
      </c>
      <c r="H78" s="94">
        <f>E71</f>
        <v>4.3612000000000011</v>
      </c>
      <c r="I78" s="94"/>
      <c r="J78" s="91" t="s">
        <v>41</v>
      </c>
      <c r="K78" s="97">
        <f>E69+E70+K67+K68+K69+K70+K71</f>
        <v>32.341999999999999</v>
      </c>
    </row>
    <row r="79" spans="1:11" ht="15.75" thickBot="1" x14ac:dyDescent="0.3"/>
    <row r="80" spans="1:11" x14ac:dyDescent="0.25">
      <c r="A80" s="47" t="s">
        <v>7</v>
      </c>
      <c r="B80" s="48"/>
      <c r="C80" s="48"/>
      <c r="D80" s="48"/>
      <c r="E80" s="48"/>
      <c r="F80" s="48"/>
      <c r="G80" s="48"/>
      <c r="H80" s="48"/>
      <c r="I80" s="48"/>
      <c r="J80" s="48"/>
      <c r="K80" s="63"/>
    </row>
    <row r="81" spans="1:11" x14ac:dyDescent="0.25">
      <c r="A81" s="51" t="s">
        <v>2</v>
      </c>
      <c r="B81" s="1" t="s">
        <v>3</v>
      </c>
      <c r="C81" s="1" t="s">
        <v>4</v>
      </c>
      <c r="D81" s="1" t="s">
        <v>5</v>
      </c>
      <c r="E81" s="1" t="s">
        <v>6</v>
      </c>
      <c r="F81" s="26"/>
      <c r="G81" s="1" t="s">
        <v>9</v>
      </c>
      <c r="H81" s="1" t="s">
        <v>3</v>
      </c>
      <c r="I81" s="1" t="s">
        <v>4</v>
      </c>
      <c r="J81" s="1" t="s">
        <v>5</v>
      </c>
      <c r="K81" s="52" t="s">
        <v>6</v>
      </c>
    </row>
    <row r="82" spans="1:11" ht="15" customHeight="1" x14ac:dyDescent="0.25">
      <c r="A82" s="78" t="s">
        <v>11</v>
      </c>
      <c r="B82" s="6">
        <v>3.12</v>
      </c>
      <c r="C82" s="7">
        <v>2.5</v>
      </c>
      <c r="D82" s="1"/>
      <c r="E82" s="1">
        <f t="shared" ref="E82:E86" si="4">(B82*C82)-D82</f>
        <v>7.8000000000000007</v>
      </c>
      <c r="F82" s="26"/>
      <c r="G82" s="84" t="s">
        <v>11</v>
      </c>
      <c r="H82" s="7">
        <v>0.93</v>
      </c>
      <c r="I82" s="7">
        <v>3.14</v>
      </c>
      <c r="J82" s="1"/>
      <c r="K82" s="52">
        <f t="shared" ref="K82:K92" si="5">(H82*I82)-J82</f>
        <v>2.9202000000000004</v>
      </c>
    </row>
    <row r="83" spans="1:11" x14ac:dyDescent="0.25">
      <c r="A83" s="79"/>
      <c r="B83" s="6">
        <v>2.4300000000000002</v>
      </c>
      <c r="C83" s="7">
        <v>2.5</v>
      </c>
      <c r="D83" s="1">
        <f>0.8*2.15</f>
        <v>1.72</v>
      </c>
      <c r="E83" s="1">
        <f t="shared" si="4"/>
        <v>4.3550000000000004</v>
      </c>
      <c r="F83" s="26"/>
      <c r="G83" s="84"/>
      <c r="H83" s="7">
        <v>6.13</v>
      </c>
      <c r="I83" s="7">
        <v>3.14</v>
      </c>
      <c r="J83" s="1"/>
      <c r="K83" s="52">
        <f t="shared" si="5"/>
        <v>19.248200000000001</v>
      </c>
    </row>
    <row r="84" spans="1:11" x14ac:dyDescent="0.25">
      <c r="A84" s="79"/>
      <c r="B84" s="6">
        <v>2.73</v>
      </c>
      <c r="C84" s="7">
        <v>2.5</v>
      </c>
      <c r="D84" s="1"/>
      <c r="E84" s="1">
        <f t="shared" si="4"/>
        <v>6.8250000000000002</v>
      </c>
      <c r="F84" s="26"/>
      <c r="G84" s="84"/>
      <c r="H84" s="7">
        <v>0.93</v>
      </c>
      <c r="I84" s="7">
        <v>3.14</v>
      </c>
      <c r="J84" s="1"/>
      <c r="K84" s="52">
        <f t="shared" si="5"/>
        <v>2.9202000000000004</v>
      </c>
    </row>
    <row r="85" spans="1:11" x14ac:dyDescent="0.25">
      <c r="A85" s="79"/>
      <c r="B85" s="6">
        <v>0.28999999999999998</v>
      </c>
      <c r="C85" s="7">
        <v>2.5</v>
      </c>
      <c r="D85" s="1"/>
      <c r="E85" s="1">
        <f t="shared" si="4"/>
        <v>0.72499999999999998</v>
      </c>
      <c r="F85" s="26"/>
      <c r="G85" s="84"/>
      <c r="H85" s="7">
        <v>2.73</v>
      </c>
      <c r="I85" s="7">
        <v>2.5</v>
      </c>
      <c r="J85" s="1"/>
      <c r="K85" s="52">
        <f t="shared" si="5"/>
        <v>6.8250000000000002</v>
      </c>
    </row>
    <row r="86" spans="1:11" x14ac:dyDescent="0.25">
      <c r="A86" s="79"/>
      <c r="B86" s="6">
        <v>0.4</v>
      </c>
      <c r="C86" s="7">
        <v>2.5</v>
      </c>
      <c r="D86" s="1"/>
      <c r="E86" s="1">
        <f t="shared" si="4"/>
        <v>1</v>
      </c>
      <c r="F86" s="26"/>
      <c r="G86" s="84"/>
      <c r="H86" s="7">
        <v>1.7</v>
      </c>
      <c r="I86" s="7">
        <v>2.5</v>
      </c>
      <c r="J86" s="1">
        <f>1*2.15</f>
        <v>2.15</v>
      </c>
      <c r="K86" s="52">
        <f t="shared" si="5"/>
        <v>2.1</v>
      </c>
    </row>
    <row r="87" spans="1:11" x14ac:dyDescent="0.25">
      <c r="A87" s="79"/>
      <c r="B87" s="6">
        <v>2.73</v>
      </c>
      <c r="C87" s="7">
        <v>2.5</v>
      </c>
      <c r="D87" s="1"/>
      <c r="E87" s="1">
        <f>(B87*C87)-D87</f>
        <v>6.8250000000000002</v>
      </c>
      <c r="F87" s="26"/>
      <c r="G87" s="84"/>
      <c r="H87" s="7">
        <v>2.73</v>
      </c>
      <c r="I87" s="7">
        <v>2.5</v>
      </c>
      <c r="J87" s="1"/>
      <c r="K87" s="52">
        <f t="shared" si="5"/>
        <v>6.8250000000000002</v>
      </c>
    </row>
    <row r="88" spans="1:11" x14ac:dyDescent="0.25">
      <c r="A88" s="79"/>
      <c r="B88" s="6">
        <v>1</v>
      </c>
      <c r="C88" s="7">
        <v>2.5</v>
      </c>
      <c r="D88" s="1">
        <f>1*0.6</f>
        <v>0.6</v>
      </c>
      <c r="E88" s="1">
        <f>(B88*C88)-D88</f>
        <v>1.9</v>
      </c>
      <c r="F88" s="26"/>
      <c r="G88" s="84"/>
      <c r="H88" s="7">
        <v>1.7</v>
      </c>
      <c r="I88" s="7">
        <v>2.5</v>
      </c>
      <c r="J88" s="1"/>
      <c r="K88" s="52">
        <f t="shared" si="5"/>
        <v>4.25</v>
      </c>
    </row>
    <row r="89" spans="1:11" x14ac:dyDescent="0.25">
      <c r="A89" s="79"/>
      <c r="B89" s="6">
        <v>2.73</v>
      </c>
      <c r="C89" s="7">
        <v>2.5</v>
      </c>
      <c r="D89" s="1"/>
      <c r="E89" s="1">
        <f t="shared" ref="E89:E95" si="6">(B89*C89)-D89</f>
        <v>6.8250000000000002</v>
      </c>
      <c r="F89" s="26"/>
      <c r="G89" s="84"/>
      <c r="H89" s="7">
        <v>1.7</v>
      </c>
      <c r="I89" s="7">
        <v>2.5</v>
      </c>
      <c r="J89" s="1"/>
      <c r="K89" s="52">
        <f t="shared" si="5"/>
        <v>4.25</v>
      </c>
    </row>
    <row r="90" spans="1:11" x14ac:dyDescent="0.25">
      <c r="A90" s="79"/>
      <c r="B90" s="6">
        <v>1</v>
      </c>
      <c r="C90" s="7">
        <v>2.5</v>
      </c>
      <c r="D90" s="1">
        <f>0.8*2.15</f>
        <v>1.72</v>
      </c>
      <c r="E90" s="1">
        <f t="shared" si="6"/>
        <v>0.78</v>
      </c>
      <c r="F90" s="26"/>
      <c r="G90" s="84"/>
      <c r="H90" s="7">
        <v>2.73</v>
      </c>
      <c r="I90" s="7">
        <v>2.5</v>
      </c>
      <c r="J90" s="1"/>
      <c r="K90" s="52">
        <f t="shared" si="5"/>
        <v>6.8250000000000002</v>
      </c>
    </row>
    <row r="91" spans="1:11" x14ac:dyDescent="0.25">
      <c r="A91" s="79"/>
      <c r="B91" s="6">
        <v>2.73</v>
      </c>
      <c r="C91" s="7">
        <v>2.5</v>
      </c>
      <c r="D91" s="1"/>
      <c r="E91" s="1">
        <f t="shared" si="6"/>
        <v>6.8250000000000002</v>
      </c>
      <c r="F91" s="26"/>
      <c r="G91" s="84"/>
      <c r="H91" s="7">
        <v>1.7</v>
      </c>
      <c r="I91" s="7">
        <v>2.5</v>
      </c>
      <c r="J91" s="1">
        <f>1*2.15</f>
        <v>2.15</v>
      </c>
      <c r="K91" s="52">
        <f t="shared" si="5"/>
        <v>2.1</v>
      </c>
    </row>
    <row r="92" spans="1:11" x14ac:dyDescent="0.25">
      <c r="A92" s="79"/>
      <c r="B92" s="6">
        <v>0.28999999999999998</v>
      </c>
      <c r="C92" s="7">
        <v>2.5</v>
      </c>
      <c r="D92" s="1"/>
      <c r="E92" s="1">
        <f t="shared" si="6"/>
        <v>0.72499999999999998</v>
      </c>
      <c r="F92" s="26"/>
      <c r="G92" s="85"/>
      <c r="H92" s="7">
        <v>2.73</v>
      </c>
      <c r="I92" s="7">
        <v>2.5</v>
      </c>
      <c r="J92" s="1"/>
      <c r="K92" s="52">
        <f t="shared" si="5"/>
        <v>6.8250000000000002</v>
      </c>
    </row>
    <row r="93" spans="1:11" x14ac:dyDescent="0.25">
      <c r="A93" s="79"/>
      <c r="B93" s="6">
        <v>0.4</v>
      </c>
      <c r="C93" s="7">
        <v>2.5</v>
      </c>
      <c r="D93" s="1"/>
      <c r="E93" s="1">
        <f t="shared" si="6"/>
        <v>1</v>
      </c>
      <c r="F93" s="26"/>
      <c r="G93" s="7" t="s">
        <v>12</v>
      </c>
      <c r="H93" s="7"/>
      <c r="I93" s="7"/>
      <c r="J93" s="7"/>
      <c r="K93" s="53">
        <f>SUM(K82:K92)</f>
        <v>65.088600000000014</v>
      </c>
    </row>
    <row r="94" spans="1:11" ht="15" customHeight="1" x14ac:dyDescent="0.25">
      <c r="A94" s="79"/>
      <c r="B94" s="6">
        <v>2.4300000000000002</v>
      </c>
      <c r="C94" s="7">
        <v>2.5</v>
      </c>
      <c r="D94" s="1">
        <f>0.8*2.15</f>
        <v>1.72</v>
      </c>
      <c r="E94" s="1">
        <f t="shared" si="6"/>
        <v>4.3550000000000004</v>
      </c>
      <c r="F94" s="26"/>
      <c r="G94" s="72" t="s">
        <v>20</v>
      </c>
      <c r="H94" s="1">
        <v>1.1499999999999999</v>
      </c>
      <c r="I94" s="1">
        <v>3.49</v>
      </c>
      <c r="J94" s="1"/>
      <c r="K94" s="52">
        <f>(H94*I94)-J94</f>
        <v>4.0134999999999996</v>
      </c>
    </row>
    <row r="95" spans="1:11" x14ac:dyDescent="0.25">
      <c r="A95" s="79"/>
      <c r="B95" s="6">
        <v>3.12</v>
      </c>
      <c r="C95" s="7">
        <v>2.5</v>
      </c>
      <c r="D95" s="1"/>
      <c r="E95" s="1">
        <f t="shared" si="6"/>
        <v>7.8000000000000007</v>
      </c>
      <c r="F95" s="26"/>
      <c r="G95" s="73"/>
      <c r="H95" s="1">
        <v>1.1499999999999999</v>
      </c>
      <c r="I95" s="1">
        <v>3.49</v>
      </c>
      <c r="J95" s="1"/>
      <c r="K95" s="52">
        <f>(H95*I95)-J95</f>
        <v>4.0134999999999996</v>
      </c>
    </row>
    <row r="96" spans="1:11" x14ac:dyDescent="0.25">
      <c r="A96" s="54" t="s">
        <v>12</v>
      </c>
      <c r="B96" s="6"/>
      <c r="C96" s="7"/>
      <c r="D96" s="7"/>
      <c r="E96" s="7">
        <f>SUM(E82:E95)</f>
        <v>57.740000000000009</v>
      </c>
      <c r="F96" s="26"/>
      <c r="G96" s="73"/>
      <c r="H96" s="1">
        <v>2</v>
      </c>
      <c r="I96" s="1">
        <v>3.49</v>
      </c>
      <c r="J96" s="1">
        <f>1*2.15</f>
        <v>2.15</v>
      </c>
      <c r="K96" s="52">
        <f>(H96*I96)-J96</f>
        <v>4.83</v>
      </c>
    </row>
    <row r="97" spans="1:12" x14ac:dyDescent="0.25">
      <c r="A97" s="78" t="s">
        <v>20</v>
      </c>
      <c r="B97" s="2">
        <v>3.22</v>
      </c>
      <c r="C97" s="1">
        <v>3.49</v>
      </c>
      <c r="D97" s="1"/>
      <c r="E97" s="1">
        <f>(B97*C97)-D97</f>
        <v>11.237800000000002</v>
      </c>
      <c r="F97" s="26"/>
      <c r="G97" s="74"/>
      <c r="H97" s="1">
        <v>2</v>
      </c>
      <c r="I97" s="1">
        <v>3.49</v>
      </c>
      <c r="J97" s="1">
        <f>1*2.15</f>
        <v>2.15</v>
      </c>
      <c r="K97" s="52">
        <f>(H97*I97)-J97</f>
        <v>4.83</v>
      </c>
    </row>
    <row r="98" spans="1:12" x14ac:dyDescent="0.25">
      <c r="A98" s="79"/>
      <c r="B98" s="2">
        <v>3.22</v>
      </c>
      <c r="C98" s="1">
        <v>3.49</v>
      </c>
      <c r="D98" s="1"/>
      <c r="E98" s="1">
        <f t="shared" ref="E98:E99" si="7">(B98*C98)-D98</f>
        <v>11.237800000000002</v>
      </c>
      <c r="F98" s="26"/>
      <c r="G98" s="15" t="s">
        <v>14</v>
      </c>
      <c r="H98" s="15"/>
      <c r="I98" s="15"/>
      <c r="J98" s="15"/>
      <c r="K98" s="55">
        <f>SUM(K94:K97)</f>
        <v>17.686999999999998</v>
      </c>
    </row>
    <row r="99" spans="1:12" ht="15" customHeight="1" x14ac:dyDescent="0.25">
      <c r="A99" s="79"/>
      <c r="B99" s="12">
        <v>6.31</v>
      </c>
      <c r="C99" s="13">
        <v>3.49</v>
      </c>
      <c r="D99" s="13">
        <f>(0.8*2.15)*3</f>
        <v>5.16</v>
      </c>
      <c r="E99" s="1">
        <f t="shared" si="7"/>
        <v>16.861899999999999</v>
      </c>
      <c r="F99" s="26"/>
      <c r="G99" s="75" t="s">
        <v>27</v>
      </c>
      <c r="H99" s="1">
        <v>1.8</v>
      </c>
      <c r="I99" s="1">
        <v>3.49</v>
      </c>
      <c r="J99" s="1"/>
      <c r="K99" s="52">
        <f t="shared" ref="K99:K102" si="8">(H99*I99)-J99</f>
        <v>6.2820000000000009</v>
      </c>
    </row>
    <row r="100" spans="1:12" x14ac:dyDescent="0.25">
      <c r="A100" s="56" t="s">
        <v>13</v>
      </c>
      <c r="B100" s="8"/>
      <c r="C100" s="8"/>
      <c r="D100" s="8"/>
      <c r="E100" s="46">
        <f>SUM(E97:E99)</f>
        <v>39.337500000000006</v>
      </c>
      <c r="F100" s="26"/>
      <c r="G100" s="76"/>
      <c r="H100" s="1">
        <v>1.8</v>
      </c>
      <c r="I100" s="1">
        <v>3.49</v>
      </c>
      <c r="J100" s="1"/>
      <c r="K100" s="52">
        <f t="shared" si="8"/>
        <v>6.2820000000000009</v>
      </c>
    </row>
    <row r="101" spans="1:12" s="10" customFormat="1" x14ac:dyDescent="0.25">
      <c r="A101" s="78" t="s">
        <v>27</v>
      </c>
      <c r="B101" s="35">
        <v>0.3</v>
      </c>
      <c r="C101" s="1">
        <v>3.49</v>
      </c>
      <c r="D101" s="1"/>
      <c r="E101" s="1">
        <f t="shared" ref="E101:E103" si="9">(B101*C101)-D101</f>
        <v>1.0469999999999999</v>
      </c>
      <c r="F101" s="26"/>
      <c r="G101" s="76"/>
      <c r="H101" s="1">
        <v>2.85</v>
      </c>
      <c r="I101" s="1">
        <v>3.49</v>
      </c>
      <c r="J101" s="1"/>
      <c r="K101" s="52">
        <f t="shared" si="8"/>
        <v>9.9465000000000003</v>
      </c>
      <c r="L101"/>
    </row>
    <row r="102" spans="1:12" x14ac:dyDescent="0.25">
      <c r="A102" s="79"/>
      <c r="B102" s="35">
        <v>0.3</v>
      </c>
      <c r="C102" s="1">
        <v>3.49</v>
      </c>
      <c r="D102" s="1"/>
      <c r="E102" s="1">
        <f t="shared" si="9"/>
        <v>1.0469999999999999</v>
      </c>
      <c r="F102" s="26"/>
      <c r="G102" s="76"/>
      <c r="H102" s="3">
        <v>0.4</v>
      </c>
      <c r="I102" s="1">
        <v>3.49</v>
      </c>
      <c r="J102" s="26"/>
      <c r="K102" s="57">
        <f t="shared" si="8"/>
        <v>1.3960000000000001</v>
      </c>
    </row>
    <row r="103" spans="1:12" x14ac:dyDescent="0.25">
      <c r="A103" s="79"/>
      <c r="B103" s="35">
        <v>1.58</v>
      </c>
      <c r="C103" s="1">
        <v>3.49</v>
      </c>
      <c r="D103" s="1">
        <f>1*0.6</f>
        <v>0.6</v>
      </c>
      <c r="E103" s="1">
        <f t="shared" si="9"/>
        <v>4.914200000000001</v>
      </c>
      <c r="F103" s="26"/>
      <c r="G103" s="77"/>
      <c r="H103" s="1">
        <v>2.85</v>
      </c>
      <c r="I103" s="1">
        <v>3.49</v>
      </c>
      <c r="J103" s="1"/>
      <c r="K103" s="52">
        <f>(H103*I103)-J103</f>
        <v>9.9465000000000003</v>
      </c>
    </row>
    <row r="104" spans="1:12" x14ac:dyDescent="0.25">
      <c r="A104" s="58" t="s">
        <v>38</v>
      </c>
      <c r="B104" s="19"/>
      <c r="C104" s="19"/>
      <c r="D104" s="19"/>
      <c r="E104" s="44">
        <f>SUM(E101:E103)</f>
        <v>7.0082000000000004</v>
      </c>
      <c r="F104" s="26"/>
      <c r="G104" s="19" t="s">
        <v>38</v>
      </c>
      <c r="H104" s="19"/>
      <c r="I104" s="19"/>
      <c r="J104" s="19"/>
      <c r="K104" s="59">
        <f>SUM(K99:K103)</f>
        <v>33.853000000000002</v>
      </c>
    </row>
    <row r="105" spans="1:12" x14ac:dyDescent="0.25">
      <c r="A105" s="60"/>
      <c r="B105" s="26"/>
      <c r="C105" s="26"/>
      <c r="D105" s="26"/>
      <c r="E105" s="26"/>
      <c r="F105" s="26"/>
      <c r="G105" s="26"/>
      <c r="H105" s="26"/>
      <c r="I105" s="26"/>
      <c r="J105" s="26"/>
      <c r="K105" s="61"/>
    </row>
    <row r="106" spans="1:12" ht="15.75" thickBot="1" x14ac:dyDescent="0.3">
      <c r="A106" s="60"/>
      <c r="B106" s="26"/>
      <c r="C106" s="26"/>
      <c r="D106" s="26"/>
      <c r="E106" s="26"/>
      <c r="F106" s="26"/>
      <c r="G106" s="26"/>
      <c r="H106" s="26"/>
      <c r="I106" s="26"/>
      <c r="J106" s="26"/>
      <c r="K106" s="61"/>
    </row>
    <row r="107" spans="1:12" ht="15.75" thickBot="1" x14ac:dyDescent="0.3">
      <c r="A107" s="27" t="s">
        <v>28</v>
      </c>
      <c r="B107" s="28"/>
      <c r="C107" s="28"/>
      <c r="D107" s="28"/>
      <c r="E107" s="33">
        <f>E96+K93</f>
        <v>122.82860000000002</v>
      </c>
      <c r="F107" s="26"/>
      <c r="G107" s="86" t="s">
        <v>40</v>
      </c>
      <c r="H107" s="92">
        <f>E83+E88+E90+E94+K86+K91</f>
        <v>15.59</v>
      </c>
      <c r="I107" s="92"/>
      <c r="J107" s="89" t="s">
        <v>41</v>
      </c>
      <c r="K107" s="95">
        <f>E82+E84+E85+E86+E87+E89+E91+E92+E93+E95+K82+K83+K84+K85+K87+K88+K89+K90+K92</f>
        <v>107.23860000000002</v>
      </c>
    </row>
    <row r="108" spans="1:12" ht="15.75" thickBot="1" x14ac:dyDescent="0.3">
      <c r="A108" s="39" t="s">
        <v>29</v>
      </c>
      <c r="B108" s="40"/>
      <c r="C108" s="40"/>
      <c r="D108" s="40"/>
      <c r="E108" s="42">
        <f>E100+K98</f>
        <v>57.024500000000003</v>
      </c>
      <c r="F108" s="26"/>
      <c r="G108" s="87" t="s">
        <v>40</v>
      </c>
      <c r="H108" s="93">
        <f>E99+K96+K97</f>
        <v>26.521899999999995</v>
      </c>
      <c r="I108" s="93"/>
      <c r="J108" s="90" t="s">
        <v>41</v>
      </c>
      <c r="K108" s="96">
        <f>E97+E98+K94+K95</f>
        <v>30.502600000000005</v>
      </c>
    </row>
    <row r="109" spans="1:12" ht="15.75" thickBot="1" x14ac:dyDescent="0.3">
      <c r="A109" s="30" t="s">
        <v>30</v>
      </c>
      <c r="B109" s="31"/>
      <c r="C109" s="31"/>
      <c r="D109" s="31"/>
      <c r="E109" s="43">
        <f>E104+K104</f>
        <v>40.861200000000004</v>
      </c>
      <c r="F109" s="62"/>
      <c r="G109" s="88" t="s">
        <v>40</v>
      </c>
      <c r="H109" s="94">
        <f>E103</f>
        <v>4.914200000000001</v>
      </c>
      <c r="I109" s="94"/>
      <c r="J109" s="91" t="s">
        <v>41</v>
      </c>
      <c r="K109" s="97">
        <f>E101+E102+K99+K100+K101+K102+K103</f>
        <v>35.947000000000003</v>
      </c>
    </row>
    <row r="110" spans="1:12" ht="15.75" thickBot="1" x14ac:dyDescent="0.3">
      <c r="G110" s="16"/>
      <c r="H110" s="16"/>
      <c r="I110" s="16"/>
      <c r="J110" s="16"/>
      <c r="K110" s="11"/>
    </row>
    <row r="111" spans="1:12" x14ac:dyDescent="0.25">
      <c r="A111" s="47" t="s">
        <v>8</v>
      </c>
      <c r="B111" s="48"/>
      <c r="C111" s="48"/>
      <c r="D111" s="48"/>
      <c r="E111" s="48"/>
      <c r="F111" s="48"/>
      <c r="G111" s="49"/>
      <c r="H111" s="49"/>
      <c r="I111" s="49"/>
      <c r="J111" s="49"/>
      <c r="K111" s="50"/>
    </row>
    <row r="112" spans="1:12" x14ac:dyDescent="0.25">
      <c r="A112" s="51" t="s">
        <v>2</v>
      </c>
      <c r="B112" s="1" t="s">
        <v>3</v>
      </c>
      <c r="C112" s="1" t="s">
        <v>4</v>
      </c>
      <c r="D112" s="1" t="s">
        <v>5</v>
      </c>
      <c r="E112" s="1" t="s">
        <v>6</v>
      </c>
      <c r="F112" s="26"/>
      <c r="G112" s="1" t="s">
        <v>9</v>
      </c>
      <c r="H112" s="1" t="s">
        <v>3</v>
      </c>
      <c r="I112" s="1" t="s">
        <v>4</v>
      </c>
      <c r="J112" s="1" t="s">
        <v>5</v>
      </c>
      <c r="K112" s="52" t="s">
        <v>6</v>
      </c>
    </row>
    <row r="113" spans="1:11" x14ac:dyDescent="0.25">
      <c r="A113" s="78" t="s">
        <v>11</v>
      </c>
      <c r="B113" s="6">
        <v>3.12</v>
      </c>
      <c r="C113" s="7">
        <v>2.5</v>
      </c>
      <c r="D113" s="1"/>
      <c r="E113" s="1">
        <f t="shared" ref="E113:E117" si="10">(B113*C113)-D113</f>
        <v>7.8000000000000007</v>
      </c>
      <c r="F113" s="26"/>
      <c r="G113" s="84" t="s">
        <v>11</v>
      </c>
      <c r="H113" s="7">
        <v>0.93</v>
      </c>
      <c r="I113" s="7">
        <v>3.14</v>
      </c>
      <c r="J113" s="1"/>
      <c r="K113" s="52">
        <f t="shared" ref="K113:K123" si="11">(H113*I113)-J113</f>
        <v>2.9202000000000004</v>
      </c>
    </row>
    <row r="114" spans="1:11" x14ac:dyDescent="0.25">
      <c r="A114" s="79"/>
      <c r="B114" s="6">
        <v>2.4300000000000002</v>
      </c>
      <c r="C114" s="7">
        <v>2.5</v>
      </c>
      <c r="D114" s="1">
        <f>0.8*2.15</f>
        <v>1.72</v>
      </c>
      <c r="E114" s="1">
        <f t="shared" si="10"/>
        <v>4.3550000000000004</v>
      </c>
      <c r="F114" s="26"/>
      <c r="G114" s="84"/>
      <c r="H114" s="7">
        <v>6.13</v>
      </c>
      <c r="I114" s="7">
        <v>3.14</v>
      </c>
      <c r="J114" s="1"/>
      <c r="K114" s="52">
        <f t="shared" si="11"/>
        <v>19.248200000000001</v>
      </c>
    </row>
    <row r="115" spans="1:11" x14ac:dyDescent="0.25">
      <c r="A115" s="79"/>
      <c r="B115" s="6">
        <v>2.73</v>
      </c>
      <c r="C115" s="7">
        <v>2.5</v>
      </c>
      <c r="D115" s="1"/>
      <c r="E115" s="1">
        <f t="shared" si="10"/>
        <v>6.8250000000000002</v>
      </c>
      <c r="F115" s="26"/>
      <c r="G115" s="84"/>
      <c r="H115" s="7">
        <v>0.93</v>
      </c>
      <c r="I115" s="7">
        <v>3.14</v>
      </c>
      <c r="J115" s="1"/>
      <c r="K115" s="52">
        <f t="shared" si="11"/>
        <v>2.9202000000000004</v>
      </c>
    </row>
    <row r="116" spans="1:11" x14ac:dyDescent="0.25">
      <c r="A116" s="79"/>
      <c r="B116" s="6">
        <v>0.28999999999999998</v>
      </c>
      <c r="C116" s="7">
        <v>2.5</v>
      </c>
      <c r="D116" s="1"/>
      <c r="E116" s="1">
        <f t="shared" si="10"/>
        <v>0.72499999999999998</v>
      </c>
      <c r="F116" s="26"/>
      <c r="G116" s="84"/>
      <c r="H116" s="7">
        <v>2.73</v>
      </c>
      <c r="I116" s="7">
        <v>2.5</v>
      </c>
      <c r="J116" s="1"/>
      <c r="K116" s="52">
        <f t="shared" si="11"/>
        <v>6.8250000000000002</v>
      </c>
    </row>
    <row r="117" spans="1:11" x14ac:dyDescent="0.25">
      <c r="A117" s="79"/>
      <c r="B117" s="6">
        <v>0.4</v>
      </c>
      <c r="C117" s="7">
        <v>2.5</v>
      </c>
      <c r="D117" s="1"/>
      <c r="E117" s="1">
        <f t="shared" si="10"/>
        <v>1</v>
      </c>
      <c r="F117" s="26"/>
      <c r="G117" s="84"/>
      <c r="H117" s="7">
        <v>1.7</v>
      </c>
      <c r="I117" s="7">
        <v>2.5</v>
      </c>
      <c r="J117" s="1">
        <f>1*2.15</f>
        <v>2.15</v>
      </c>
      <c r="K117" s="52">
        <f t="shared" si="11"/>
        <v>2.1</v>
      </c>
    </row>
    <row r="118" spans="1:11" x14ac:dyDescent="0.25">
      <c r="A118" s="79"/>
      <c r="B118" s="6">
        <v>2.73</v>
      </c>
      <c r="C118" s="7">
        <v>2.5</v>
      </c>
      <c r="D118" s="1"/>
      <c r="E118" s="1">
        <f>(B118*C118)-D118</f>
        <v>6.8250000000000002</v>
      </c>
      <c r="F118" s="26"/>
      <c r="G118" s="84"/>
      <c r="H118" s="7">
        <v>2.73</v>
      </c>
      <c r="I118" s="7">
        <v>2.5</v>
      </c>
      <c r="J118" s="1"/>
      <c r="K118" s="52">
        <f t="shared" si="11"/>
        <v>6.8250000000000002</v>
      </c>
    </row>
    <row r="119" spans="1:11" x14ac:dyDescent="0.25">
      <c r="A119" s="79"/>
      <c r="B119" s="6">
        <v>1</v>
      </c>
      <c r="C119" s="7">
        <v>2.5</v>
      </c>
      <c r="D119" s="1">
        <f>1*0.6</f>
        <v>0.6</v>
      </c>
      <c r="E119" s="1">
        <f>(B119*C119)-D119</f>
        <v>1.9</v>
      </c>
      <c r="F119" s="26"/>
      <c r="G119" s="84"/>
      <c r="H119" s="7">
        <v>1.7</v>
      </c>
      <c r="I119" s="7">
        <v>2.5</v>
      </c>
      <c r="J119" s="1"/>
      <c r="K119" s="52">
        <f t="shared" si="11"/>
        <v>4.25</v>
      </c>
    </row>
    <row r="120" spans="1:11" x14ac:dyDescent="0.25">
      <c r="A120" s="79"/>
      <c r="B120" s="6">
        <v>2.73</v>
      </c>
      <c r="C120" s="7">
        <v>2.5</v>
      </c>
      <c r="D120" s="1"/>
      <c r="E120" s="1">
        <f t="shared" ref="E120:E126" si="12">(B120*C120)-D120</f>
        <v>6.8250000000000002</v>
      </c>
      <c r="F120" s="26"/>
      <c r="G120" s="84"/>
      <c r="H120" s="7">
        <v>1.7</v>
      </c>
      <c r="I120" s="7">
        <v>2.5</v>
      </c>
      <c r="J120" s="1"/>
      <c r="K120" s="52">
        <f t="shared" si="11"/>
        <v>4.25</v>
      </c>
    </row>
    <row r="121" spans="1:11" x14ac:dyDescent="0.25">
      <c r="A121" s="79"/>
      <c r="B121" s="6">
        <v>1</v>
      </c>
      <c r="C121" s="7">
        <v>2.5</v>
      </c>
      <c r="D121" s="1">
        <f>0.8*2.15</f>
        <v>1.72</v>
      </c>
      <c r="E121" s="1">
        <f t="shared" si="12"/>
        <v>0.78</v>
      </c>
      <c r="F121" s="26"/>
      <c r="G121" s="84"/>
      <c r="H121" s="7">
        <v>2.73</v>
      </c>
      <c r="I121" s="7">
        <v>2.5</v>
      </c>
      <c r="J121" s="1"/>
      <c r="K121" s="52">
        <f t="shared" si="11"/>
        <v>6.8250000000000002</v>
      </c>
    </row>
    <row r="122" spans="1:11" x14ac:dyDescent="0.25">
      <c r="A122" s="79"/>
      <c r="B122" s="6">
        <v>2.73</v>
      </c>
      <c r="C122" s="7">
        <v>2.5</v>
      </c>
      <c r="D122" s="1"/>
      <c r="E122" s="1">
        <f t="shared" si="12"/>
        <v>6.8250000000000002</v>
      </c>
      <c r="F122" s="26"/>
      <c r="G122" s="84"/>
      <c r="H122" s="7">
        <v>1.7</v>
      </c>
      <c r="I122" s="7">
        <v>2.5</v>
      </c>
      <c r="J122" s="1">
        <f>1*2.15</f>
        <v>2.15</v>
      </c>
      <c r="K122" s="52">
        <f t="shared" si="11"/>
        <v>2.1</v>
      </c>
    </row>
    <row r="123" spans="1:11" x14ac:dyDescent="0.25">
      <c r="A123" s="79"/>
      <c r="B123" s="6">
        <v>0.28999999999999998</v>
      </c>
      <c r="C123" s="7">
        <v>2.5</v>
      </c>
      <c r="D123" s="1"/>
      <c r="E123" s="1">
        <f t="shared" si="12"/>
        <v>0.72499999999999998</v>
      </c>
      <c r="F123" s="26"/>
      <c r="G123" s="85"/>
      <c r="H123" s="7">
        <v>2.73</v>
      </c>
      <c r="I123" s="7">
        <v>2.5</v>
      </c>
      <c r="J123" s="1"/>
      <c r="K123" s="52">
        <f t="shared" si="11"/>
        <v>6.8250000000000002</v>
      </c>
    </row>
    <row r="124" spans="1:11" x14ac:dyDescent="0.25">
      <c r="A124" s="79"/>
      <c r="B124" s="6">
        <v>0.4</v>
      </c>
      <c r="C124" s="7">
        <v>2.5</v>
      </c>
      <c r="D124" s="1"/>
      <c r="E124" s="1">
        <f t="shared" si="12"/>
        <v>1</v>
      </c>
      <c r="F124" s="26"/>
      <c r="G124" s="7" t="s">
        <v>12</v>
      </c>
      <c r="H124" s="7"/>
      <c r="I124" s="7"/>
      <c r="J124" s="7"/>
      <c r="K124" s="53">
        <f>SUM(K113:K123)</f>
        <v>65.088600000000014</v>
      </c>
    </row>
    <row r="125" spans="1:11" x14ac:dyDescent="0.25">
      <c r="A125" s="79"/>
      <c r="B125" s="6">
        <v>2.4300000000000002</v>
      </c>
      <c r="C125" s="7">
        <v>2.5</v>
      </c>
      <c r="D125" s="1">
        <f>0.8*2.15</f>
        <v>1.72</v>
      </c>
      <c r="E125" s="1">
        <f t="shared" si="12"/>
        <v>4.3550000000000004</v>
      </c>
      <c r="F125" s="26"/>
      <c r="G125" s="72" t="s">
        <v>20</v>
      </c>
      <c r="H125" s="1">
        <v>1.1499999999999999</v>
      </c>
      <c r="I125" s="1">
        <v>3.49</v>
      </c>
      <c r="J125" s="1"/>
      <c r="K125" s="52">
        <f>(H125*I125)-J125</f>
        <v>4.0134999999999996</v>
      </c>
    </row>
    <row r="126" spans="1:11" x14ac:dyDescent="0.25">
      <c r="A126" s="79"/>
      <c r="B126" s="17">
        <v>3.12</v>
      </c>
      <c r="C126" s="18">
        <v>2.5</v>
      </c>
      <c r="D126" s="13"/>
      <c r="E126" s="1">
        <f t="shared" si="12"/>
        <v>7.8000000000000007</v>
      </c>
      <c r="F126" s="26"/>
      <c r="G126" s="73"/>
      <c r="H126" s="1">
        <v>1.1499999999999999</v>
      </c>
      <c r="I126" s="1">
        <v>3.49</v>
      </c>
      <c r="J126" s="1"/>
      <c r="K126" s="52">
        <f>(H126*I126)-J126</f>
        <v>4.0134999999999996</v>
      </c>
    </row>
    <row r="127" spans="1:11" x14ac:dyDescent="0.25">
      <c r="A127" s="54" t="s">
        <v>12</v>
      </c>
      <c r="B127" s="6"/>
      <c r="C127" s="7"/>
      <c r="D127" s="7"/>
      <c r="E127" s="7">
        <f>SUM(E113:E126)</f>
        <v>57.740000000000009</v>
      </c>
      <c r="F127" s="26"/>
      <c r="G127" s="73"/>
      <c r="H127" s="1">
        <v>2</v>
      </c>
      <c r="I127" s="1">
        <v>3.49</v>
      </c>
      <c r="J127" s="1">
        <f>1*2.15</f>
        <v>2.15</v>
      </c>
      <c r="K127" s="52">
        <f>(H127*I127)-J127</f>
        <v>4.83</v>
      </c>
    </row>
    <row r="128" spans="1:11" x14ac:dyDescent="0.25">
      <c r="A128" s="78" t="s">
        <v>20</v>
      </c>
      <c r="B128" s="2">
        <v>3.22</v>
      </c>
      <c r="C128" s="1">
        <v>3.49</v>
      </c>
      <c r="D128" s="1"/>
      <c r="E128" s="1">
        <f>(B128*C128)-D128</f>
        <v>11.237800000000002</v>
      </c>
      <c r="F128" s="26"/>
      <c r="G128" s="74"/>
      <c r="H128" s="1">
        <v>2</v>
      </c>
      <c r="I128" s="1">
        <v>3.49</v>
      </c>
      <c r="J128" s="1">
        <f>1*2.15</f>
        <v>2.15</v>
      </c>
      <c r="K128" s="52">
        <f>(H128*I128)-J128</f>
        <v>4.83</v>
      </c>
    </row>
    <row r="129" spans="1:11" x14ac:dyDescent="0.25">
      <c r="A129" s="79"/>
      <c r="B129" s="2">
        <v>3.22</v>
      </c>
      <c r="C129" s="1">
        <v>3.49</v>
      </c>
      <c r="D129" s="1"/>
      <c r="E129" s="1">
        <f t="shared" ref="E129:E130" si="13">(B129*C129)-D129</f>
        <v>11.237800000000002</v>
      </c>
      <c r="F129" s="26"/>
      <c r="G129" s="15" t="s">
        <v>14</v>
      </c>
      <c r="H129" s="15"/>
      <c r="I129" s="15"/>
      <c r="J129" s="15"/>
      <c r="K129" s="55">
        <f>SUM(K125:K128)</f>
        <v>17.686999999999998</v>
      </c>
    </row>
    <row r="130" spans="1:11" x14ac:dyDescent="0.25">
      <c r="A130" s="79"/>
      <c r="B130" s="12">
        <v>6.31</v>
      </c>
      <c r="C130" s="13">
        <v>3.49</v>
      </c>
      <c r="D130" s="13">
        <f>(0.8*2.15)*3</f>
        <v>5.16</v>
      </c>
      <c r="E130" s="1">
        <f t="shared" si="13"/>
        <v>16.861899999999999</v>
      </c>
      <c r="F130" s="26"/>
      <c r="G130" s="75" t="s">
        <v>27</v>
      </c>
      <c r="H130" s="1">
        <v>1.8</v>
      </c>
      <c r="I130" s="1">
        <v>3.49</v>
      </c>
      <c r="J130" s="1"/>
      <c r="K130" s="52">
        <f t="shared" ref="K130:K133" si="14">(H130*I130)-J130</f>
        <v>6.2820000000000009</v>
      </c>
    </row>
    <row r="131" spans="1:11" x14ac:dyDescent="0.25">
      <c r="A131" s="56" t="s">
        <v>13</v>
      </c>
      <c r="B131" s="8"/>
      <c r="C131" s="8"/>
      <c r="D131" s="8"/>
      <c r="E131" s="46">
        <f>SUM(E128:E130)</f>
        <v>39.337500000000006</v>
      </c>
      <c r="F131" s="26"/>
      <c r="G131" s="76"/>
      <c r="H131" s="1">
        <v>1.8</v>
      </c>
      <c r="I131" s="1">
        <v>3.49</v>
      </c>
      <c r="J131" s="1"/>
      <c r="K131" s="52">
        <f t="shared" si="14"/>
        <v>6.2820000000000009</v>
      </c>
    </row>
    <row r="132" spans="1:11" x14ac:dyDescent="0.25">
      <c r="A132" s="78" t="s">
        <v>27</v>
      </c>
      <c r="B132" s="35">
        <v>0.3</v>
      </c>
      <c r="C132" s="1">
        <v>3.49</v>
      </c>
      <c r="D132" s="1"/>
      <c r="E132" s="1">
        <f t="shared" ref="E132:E134" si="15">(B132*C132)-D132</f>
        <v>1.0469999999999999</v>
      </c>
      <c r="F132" s="26"/>
      <c r="G132" s="76"/>
      <c r="H132" s="1">
        <v>2.85</v>
      </c>
      <c r="I132" s="1">
        <v>3.49</v>
      </c>
      <c r="J132" s="1"/>
      <c r="K132" s="52">
        <f t="shared" si="14"/>
        <v>9.9465000000000003</v>
      </c>
    </row>
    <row r="133" spans="1:11" x14ac:dyDescent="0.25">
      <c r="A133" s="79"/>
      <c r="B133" s="35">
        <v>0.3</v>
      </c>
      <c r="C133" s="1">
        <v>3.49</v>
      </c>
      <c r="D133" s="1"/>
      <c r="E133" s="1">
        <f t="shared" si="15"/>
        <v>1.0469999999999999</v>
      </c>
      <c r="F133" s="26"/>
      <c r="G133" s="76"/>
      <c r="H133" s="3">
        <v>0.4</v>
      </c>
      <c r="I133" s="1">
        <v>3.49</v>
      </c>
      <c r="J133" s="26"/>
      <c r="K133" s="57">
        <f t="shared" si="14"/>
        <v>1.3960000000000001</v>
      </c>
    </row>
    <row r="134" spans="1:11" x14ac:dyDescent="0.25">
      <c r="A134" s="79"/>
      <c r="B134" s="35">
        <v>1.58</v>
      </c>
      <c r="C134" s="1">
        <v>3.49</v>
      </c>
      <c r="D134" s="1">
        <f>1*0.6</f>
        <v>0.6</v>
      </c>
      <c r="E134" s="1">
        <f t="shared" si="15"/>
        <v>4.914200000000001</v>
      </c>
      <c r="F134" s="26"/>
      <c r="G134" s="77"/>
      <c r="H134" s="1">
        <v>2.85</v>
      </c>
      <c r="I134" s="1">
        <v>3.49</v>
      </c>
      <c r="J134" s="1"/>
      <c r="K134" s="52">
        <f>(H134*I134)-J134</f>
        <v>9.9465000000000003</v>
      </c>
    </row>
    <row r="135" spans="1:11" x14ac:dyDescent="0.25">
      <c r="A135" s="58" t="s">
        <v>38</v>
      </c>
      <c r="B135" s="19"/>
      <c r="C135" s="19"/>
      <c r="D135" s="19"/>
      <c r="E135" s="44">
        <f>SUM(E132:E134)</f>
        <v>7.0082000000000004</v>
      </c>
      <c r="F135" s="26"/>
      <c r="G135" s="19" t="s">
        <v>38</v>
      </c>
      <c r="H135" s="19"/>
      <c r="I135" s="19"/>
      <c r="J135" s="19"/>
      <c r="K135" s="59">
        <f>SUM(K130:K134)</f>
        <v>33.853000000000002</v>
      </c>
    </row>
    <row r="136" spans="1:11" ht="15.75" thickBot="1" x14ac:dyDescent="0.3">
      <c r="A136" s="60"/>
      <c r="B136" s="26"/>
      <c r="C136" s="26"/>
      <c r="D136" s="26"/>
      <c r="E136" s="26"/>
      <c r="F136" s="26"/>
      <c r="G136" s="26"/>
      <c r="H136" s="26"/>
      <c r="I136" s="26"/>
      <c r="J136" s="26"/>
      <c r="K136" s="61"/>
    </row>
    <row r="137" spans="1:11" ht="15.75" thickBot="1" x14ac:dyDescent="0.3">
      <c r="A137" s="27" t="s">
        <v>31</v>
      </c>
      <c r="B137" s="28"/>
      <c r="C137" s="28"/>
      <c r="D137" s="28"/>
      <c r="E137" s="33">
        <f>E127+K124</f>
        <v>122.82860000000002</v>
      </c>
      <c r="F137" s="26"/>
      <c r="G137" s="86" t="s">
        <v>40</v>
      </c>
      <c r="H137" s="92">
        <f>E114+E119+E121+E125+K117+K122</f>
        <v>15.59</v>
      </c>
      <c r="I137" s="92"/>
      <c r="J137" s="89" t="s">
        <v>41</v>
      </c>
      <c r="K137" s="95">
        <f>E113+E115+E116+E117+E118+E120+E122+E123+E124+E126+K113+K114+K115+K116+K118+K119+K120+K121+K123</f>
        <v>107.23860000000002</v>
      </c>
    </row>
    <row r="138" spans="1:11" ht="15.75" thickBot="1" x14ac:dyDescent="0.3">
      <c r="A138" s="39" t="s">
        <v>32</v>
      </c>
      <c r="B138" s="40"/>
      <c r="C138" s="40"/>
      <c r="D138" s="40"/>
      <c r="E138" s="42">
        <f>E131+K129</f>
        <v>57.024500000000003</v>
      </c>
      <c r="F138" s="26"/>
      <c r="G138" s="87" t="s">
        <v>40</v>
      </c>
      <c r="H138" s="93">
        <f>E130+K127+K128</f>
        <v>26.521899999999995</v>
      </c>
      <c r="I138" s="93"/>
      <c r="J138" s="90" t="s">
        <v>41</v>
      </c>
      <c r="K138" s="96">
        <f>E128+E129+K125+K126</f>
        <v>30.502600000000005</v>
      </c>
    </row>
    <row r="139" spans="1:11" ht="15.75" thickBot="1" x14ac:dyDescent="0.3">
      <c r="A139" s="30" t="s">
        <v>33</v>
      </c>
      <c r="B139" s="31"/>
      <c r="C139" s="31"/>
      <c r="D139" s="31"/>
      <c r="E139" s="43">
        <f>E135+K135</f>
        <v>40.861200000000004</v>
      </c>
      <c r="F139" s="62"/>
      <c r="G139" s="88" t="s">
        <v>40</v>
      </c>
      <c r="H139" s="94">
        <f>E134</f>
        <v>4.914200000000001</v>
      </c>
      <c r="I139" s="94"/>
      <c r="J139" s="91" t="s">
        <v>41</v>
      </c>
      <c r="K139" s="97">
        <f>E132+E133+K130+K131+K132+K133+K134</f>
        <v>35.947000000000003</v>
      </c>
    </row>
    <row r="141" spans="1:11" ht="15.75" thickBot="1" x14ac:dyDescent="0.3"/>
    <row r="142" spans="1:11" ht="15.75" thickBot="1" x14ac:dyDescent="0.3">
      <c r="A142" s="27" t="s">
        <v>34</v>
      </c>
      <c r="B142" s="28"/>
      <c r="C142" s="28"/>
      <c r="D142" s="28"/>
      <c r="E142" s="33">
        <f>SUM(E137,E107,E76,E43)</f>
        <v>470.18940000000003</v>
      </c>
      <c r="G142" s="86" t="s">
        <v>40</v>
      </c>
      <c r="H142" s="92">
        <f>H43+H76+H107+H137</f>
        <v>59.94</v>
      </c>
      <c r="I142" s="92"/>
      <c r="J142" s="89" t="s">
        <v>41</v>
      </c>
      <c r="K142" s="95">
        <f>K43+K76+K107+K137</f>
        <v>410.24940000000004</v>
      </c>
    </row>
    <row r="143" spans="1:11" ht="15.75" thickBot="1" x14ac:dyDescent="0.3">
      <c r="A143" s="39" t="s">
        <v>35</v>
      </c>
      <c r="B143" s="40"/>
      <c r="C143" s="40"/>
      <c r="D143" s="40"/>
      <c r="E143" s="42">
        <f>SUM(E138,E108,E77,E44)</f>
        <v>202.26440000000002</v>
      </c>
      <c r="G143" s="98" t="s">
        <v>40</v>
      </c>
      <c r="H143" s="99">
        <f>H44+H77+H108+H138</f>
        <v>86.866799999999984</v>
      </c>
      <c r="I143" s="99"/>
      <c r="J143" s="100" t="s">
        <v>41</v>
      </c>
      <c r="K143" s="101">
        <f>K44+K77+K108+K138</f>
        <v>115.39760000000001</v>
      </c>
    </row>
    <row r="144" spans="1:11" ht="15.75" thickBot="1" x14ac:dyDescent="0.3">
      <c r="A144" s="30" t="s">
        <v>36</v>
      </c>
      <c r="B144" s="31"/>
      <c r="C144" s="31"/>
      <c r="D144" s="31"/>
      <c r="E144" s="43">
        <f>SUM(E139,E109,E78,E45)</f>
        <v>124.72320000000001</v>
      </c>
      <c r="G144" s="102" t="s">
        <v>40</v>
      </c>
      <c r="H144" s="103">
        <f>H45+H78+H109+H139</f>
        <v>14.189600000000002</v>
      </c>
      <c r="I144" s="103"/>
      <c r="J144" s="104" t="s">
        <v>41</v>
      </c>
      <c r="K144" s="105">
        <f>K45+K78+K109+K139</f>
        <v>110.53360000000001</v>
      </c>
    </row>
  </sheetData>
  <mergeCells count="23">
    <mergeCell ref="G50:G60"/>
    <mergeCell ref="G82:G92"/>
    <mergeCell ref="G113:G123"/>
    <mergeCell ref="G94:G97"/>
    <mergeCell ref="G99:G103"/>
    <mergeCell ref="A5:A16"/>
    <mergeCell ref="A18:A19"/>
    <mergeCell ref="A21:A24"/>
    <mergeCell ref="A29:A35"/>
    <mergeCell ref="A38:A40"/>
    <mergeCell ref="G125:G128"/>
    <mergeCell ref="G130:G134"/>
    <mergeCell ref="A132:A134"/>
    <mergeCell ref="A69:A71"/>
    <mergeCell ref="G62:G65"/>
    <mergeCell ref="G67:G71"/>
    <mergeCell ref="A50:A63"/>
    <mergeCell ref="A65:A67"/>
    <mergeCell ref="A82:A95"/>
    <mergeCell ref="A97:A99"/>
    <mergeCell ref="A113:A126"/>
    <mergeCell ref="A128:A130"/>
    <mergeCell ref="A101:A103"/>
  </mergeCells>
  <pageMargins left="0.511811024" right="0.511811024" top="0.78740157499999996" bottom="0.78740157499999996" header="0.31496062000000002" footer="0.31496062000000002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Company>PROCEMPA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Isabela Belem Meneghello</dc:creator>
  <cp:lastModifiedBy>Andrea Regina Vieira Honaiser</cp:lastModifiedBy>
  <cp:lastPrinted>2023-04-03T13:46:14Z</cp:lastPrinted>
  <dcterms:created xsi:type="dcterms:W3CDTF">2023-03-31T12:33:31Z</dcterms:created>
  <dcterms:modified xsi:type="dcterms:W3CDTF">2023-04-03T13:46:30Z</dcterms:modified>
</cp:coreProperties>
</file>