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pa-fs3\smf-celic$\CPRE\Unidade Permanente de Licitações\Licitações\Concorrência\013_2023\"/>
    </mc:Choice>
  </mc:AlternateContent>
  <bookViews>
    <workbookView xWindow="-120" yWindow="-120" windowWidth="20730" windowHeight="11160"/>
  </bookViews>
  <sheets>
    <sheet name="Projetos - Memória de Cálculo" sheetId="5" r:id="rId1"/>
    <sheet name="Escolas - Reformas" sheetId="2" r:id="rId2"/>
    <sheet name="Escolas - Novas" sheetId="3" r:id="rId3"/>
    <sheet name="Piscinas" sheetId="4" r:id="rId4"/>
    <sheet name="1. Levantamentos" sheetId="6" r:id="rId5"/>
    <sheet name="5. Documentos Finais" sheetId="8" r:id="rId6"/>
  </sheets>
  <definedNames>
    <definedName name="_Hlk113540759" localSheetId="1">'Escolas - Reformas'!#REF!</definedName>
  </definedNames>
  <calcPr calcId="191029"/>
</workbook>
</file>

<file path=xl/calcChain.xml><?xml version="1.0" encoding="utf-8"?>
<calcChain xmlns="http://schemas.openxmlformats.org/spreadsheetml/2006/main">
  <c r="AL275" i="5" l="1"/>
  <c r="AL271" i="5"/>
  <c r="AL262" i="5"/>
  <c r="AL241" i="5"/>
  <c r="AL235" i="5"/>
  <c r="AL204" i="5"/>
  <c r="AL168" i="5"/>
  <c r="AL160" i="5"/>
  <c r="AL151" i="5"/>
  <c r="AL144" i="5"/>
  <c r="AL137" i="5"/>
  <c r="AL120" i="5"/>
  <c r="AL112" i="5"/>
  <c r="AL37" i="5"/>
  <c r="AL28" i="5"/>
  <c r="AL20" i="5"/>
  <c r="AL278" i="5"/>
  <c r="Q27" i="5"/>
  <c r="AB126" i="5"/>
  <c r="AB167" i="5"/>
  <c r="AB154" i="5"/>
  <c r="AB274" i="5"/>
  <c r="AB273" i="5"/>
  <c r="AB245" i="5"/>
  <c r="AB244" i="5"/>
  <c r="AB243" i="5"/>
  <c r="AB240" i="5"/>
  <c r="AB239" i="5"/>
  <c r="AB238" i="5"/>
  <c r="AB237" i="5"/>
  <c r="AB211" i="5"/>
  <c r="AB210" i="5"/>
  <c r="AB209" i="5"/>
  <c r="AB208" i="5"/>
  <c r="AB207" i="5"/>
  <c r="AB206" i="5"/>
  <c r="AB174" i="5"/>
  <c r="AB173" i="5"/>
  <c r="AB172" i="5"/>
  <c r="AB171" i="5"/>
  <c r="AB170" i="5"/>
  <c r="AB166" i="5"/>
  <c r="AB165" i="5"/>
  <c r="AB164" i="5"/>
  <c r="AB163" i="5"/>
  <c r="AB162" i="5"/>
  <c r="AB159" i="5"/>
  <c r="AB158" i="5"/>
  <c r="AB157" i="5"/>
  <c r="AB156" i="5"/>
  <c r="AB155" i="5"/>
  <c r="AB153" i="5"/>
  <c r="AB150" i="5"/>
  <c r="AB149" i="5"/>
  <c r="AB148" i="5"/>
  <c r="AB147" i="5"/>
  <c r="AB146" i="5"/>
  <c r="AB143" i="5"/>
  <c r="AB142" i="5"/>
  <c r="AB141" i="5"/>
  <c r="AB140" i="5"/>
  <c r="AB139" i="5"/>
  <c r="AB136" i="5"/>
  <c r="AB134" i="5"/>
  <c r="AB133" i="5"/>
  <c r="AB131" i="5"/>
  <c r="AB129" i="5"/>
  <c r="AB128" i="5"/>
  <c r="AB127" i="5"/>
  <c r="AB125" i="5"/>
  <c r="AB124" i="5"/>
  <c r="AB123" i="5"/>
  <c r="AB122" i="5"/>
  <c r="AB119" i="5"/>
  <c r="AB118" i="5"/>
  <c r="AB117" i="5"/>
  <c r="AB116" i="5"/>
  <c r="AB115" i="5"/>
  <c r="AB114" i="5"/>
  <c r="AB111" i="5"/>
  <c r="AB110" i="5"/>
  <c r="AB109" i="5"/>
  <c r="AB100" i="5"/>
  <c r="AB99" i="5"/>
  <c r="AB98" i="5"/>
  <c r="AB97" i="5"/>
  <c r="AB42" i="5"/>
  <c r="AB41" i="5"/>
  <c r="AB40" i="5"/>
  <c r="AB39" i="5"/>
  <c r="AB36" i="5"/>
  <c r="AB34" i="5"/>
  <c r="AB33" i="5"/>
  <c r="AB30" i="5"/>
  <c r="AB27" i="5"/>
  <c r="AB26" i="5"/>
  <c r="AB25" i="5"/>
  <c r="AB24" i="5"/>
  <c r="AB23" i="5"/>
  <c r="AB22" i="5"/>
  <c r="AB15" i="5"/>
  <c r="AB16" i="5"/>
  <c r="AB17" i="5"/>
  <c r="AB18" i="5"/>
  <c r="AB19" i="5"/>
  <c r="AB14" i="5"/>
  <c r="AL284" i="5" l="1"/>
  <c r="AQ281" i="5" l="1"/>
  <c r="AP281" i="5"/>
  <c r="AO281" i="5"/>
  <c r="AN281" i="5"/>
  <c r="AM281" i="5"/>
  <c r="AK281" i="5"/>
  <c r="AJ281" i="5"/>
  <c r="AI281" i="5"/>
  <c r="AH281" i="5"/>
  <c r="AG281" i="5"/>
  <c r="AF281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E281" i="5"/>
  <c r="G280" i="5"/>
  <c r="G281" i="5" s="1"/>
  <c r="F280" i="5"/>
  <c r="F281" i="5" s="1"/>
  <c r="G277" i="5"/>
  <c r="G278" i="5" s="1"/>
  <c r="F277" i="5"/>
  <c r="F278" i="5" s="1"/>
  <c r="AQ278" i="5"/>
  <c r="AP278" i="5"/>
  <c r="AO278" i="5"/>
  <c r="AN278" i="5"/>
  <c r="AM278" i="5"/>
  <c r="AJ278" i="5"/>
  <c r="AI278" i="5"/>
  <c r="AH278" i="5"/>
  <c r="AG278" i="5"/>
  <c r="AF278" i="5"/>
  <c r="AE278" i="5"/>
  <c r="AD278" i="5"/>
  <c r="AC278" i="5"/>
  <c r="AB278" i="5"/>
  <c r="AA278" i="5"/>
  <c r="Z278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E278" i="5"/>
  <c r="AK278" i="5"/>
  <c r="B5" i="8"/>
  <c r="B4" i="8"/>
  <c r="B3" i="8"/>
  <c r="I275" i="5"/>
  <c r="I271" i="5"/>
  <c r="I262" i="5"/>
  <c r="I241" i="5"/>
  <c r="I235" i="5"/>
  <c r="I204" i="5"/>
  <c r="I168" i="5"/>
  <c r="I160" i="5"/>
  <c r="I151" i="5"/>
  <c r="I144" i="5"/>
  <c r="I137" i="5"/>
  <c r="I120" i="5"/>
  <c r="I112" i="5"/>
  <c r="I37" i="5"/>
  <c r="I28" i="5"/>
  <c r="I20" i="5"/>
  <c r="G275" i="5"/>
  <c r="G271" i="5"/>
  <c r="G262" i="5"/>
  <c r="G241" i="5"/>
  <c r="G235" i="5"/>
  <c r="G204" i="5"/>
  <c r="G168" i="5"/>
  <c r="G160" i="5"/>
  <c r="G151" i="5"/>
  <c r="G144" i="5"/>
  <c r="G137" i="5"/>
  <c r="G120" i="5"/>
  <c r="G112" i="5"/>
  <c r="G37" i="5"/>
  <c r="G28" i="5"/>
  <c r="G20" i="5"/>
  <c r="F275" i="5"/>
  <c r="F271" i="5"/>
  <c r="F262" i="5"/>
  <c r="F241" i="5"/>
  <c r="F235" i="5"/>
  <c r="F204" i="5"/>
  <c r="F168" i="5"/>
  <c r="F160" i="5"/>
  <c r="F151" i="5"/>
  <c r="F144" i="5"/>
  <c r="F137" i="5"/>
  <c r="F120" i="5"/>
  <c r="F112" i="5"/>
  <c r="F37" i="5"/>
  <c r="F28" i="5"/>
  <c r="F20" i="5"/>
  <c r="S275" i="5"/>
  <c r="S271" i="5"/>
  <c r="S262" i="5"/>
  <c r="S241" i="5"/>
  <c r="S235" i="5"/>
  <c r="S204" i="5"/>
  <c r="S168" i="5"/>
  <c r="S160" i="5"/>
  <c r="S151" i="5"/>
  <c r="S144" i="5"/>
  <c r="S137" i="5"/>
  <c r="S120" i="5"/>
  <c r="S112" i="5"/>
  <c r="S37" i="5"/>
  <c r="S28" i="5"/>
  <c r="S20" i="5"/>
  <c r="AB275" i="5"/>
  <c r="AB271" i="5"/>
  <c r="AB262" i="5"/>
  <c r="AB241" i="5"/>
  <c r="AB235" i="5"/>
  <c r="AB204" i="5"/>
  <c r="AB168" i="5"/>
  <c r="AB160" i="5"/>
  <c r="AB151" i="5"/>
  <c r="AB144" i="5"/>
  <c r="AB120" i="5"/>
  <c r="AB112" i="5"/>
  <c r="AB28" i="5"/>
  <c r="AB20" i="5"/>
  <c r="B4" i="6"/>
  <c r="B29" i="6"/>
  <c r="B28" i="6"/>
  <c r="B27" i="6"/>
  <c r="B26" i="6"/>
  <c r="B25" i="6"/>
  <c r="B16" i="6"/>
  <c r="B12" i="6"/>
  <c r="B7" i="6"/>
  <c r="B6" i="6"/>
  <c r="B5" i="6"/>
  <c r="S284" i="5" l="1"/>
  <c r="F284" i="5"/>
  <c r="G284" i="5"/>
  <c r="I284" i="5"/>
  <c r="O269" i="5"/>
  <c r="AK269" i="5"/>
  <c r="AK268" i="5"/>
  <c r="AK264" i="5"/>
  <c r="AK245" i="5"/>
  <c r="AK240" i="5"/>
  <c r="AK239" i="5"/>
  <c r="AK238" i="5"/>
  <c r="AK211" i="5"/>
  <c r="AK210" i="5"/>
  <c r="AK209" i="5"/>
  <c r="AK207" i="5"/>
  <c r="AK206" i="5"/>
  <c r="AK174" i="5"/>
  <c r="AK173" i="5"/>
  <c r="AK170" i="5"/>
  <c r="AK167" i="5"/>
  <c r="AK166" i="5"/>
  <c r="AK165" i="5"/>
  <c r="AK164" i="5"/>
  <c r="AK163" i="5"/>
  <c r="AK162" i="5"/>
  <c r="AK159" i="5"/>
  <c r="AK158" i="5"/>
  <c r="AK157" i="5"/>
  <c r="AK156" i="5"/>
  <c r="AK155" i="5"/>
  <c r="AK154" i="5"/>
  <c r="AK153" i="5"/>
  <c r="AK150" i="5"/>
  <c r="AK149" i="5"/>
  <c r="AK148" i="5"/>
  <c r="AK147" i="5"/>
  <c r="AK146" i="5"/>
  <c r="AK143" i="5"/>
  <c r="AK142" i="5"/>
  <c r="AK141" i="5"/>
  <c r="AK140" i="5"/>
  <c r="AK139" i="5"/>
  <c r="AK136" i="5"/>
  <c r="AK135" i="5"/>
  <c r="AK134" i="5"/>
  <c r="AK133" i="5"/>
  <c r="AK132" i="5"/>
  <c r="AN132" i="5" s="1"/>
  <c r="AK131" i="5"/>
  <c r="AK129" i="5"/>
  <c r="AK128" i="5"/>
  <c r="AK127" i="5"/>
  <c r="AK126" i="5"/>
  <c r="AK125" i="5"/>
  <c r="AK124" i="5"/>
  <c r="AK123" i="5"/>
  <c r="AK122" i="5"/>
  <c r="AK119" i="5"/>
  <c r="AK118" i="5"/>
  <c r="AK117" i="5"/>
  <c r="AK116" i="5"/>
  <c r="AK115" i="5"/>
  <c r="AK114" i="5"/>
  <c r="AK111" i="5"/>
  <c r="AK110" i="5"/>
  <c r="AK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6" i="5"/>
  <c r="AK35" i="5"/>
  <c r="AK34" i="5"/>
  <c r="AK33" i="5"/>
  <c r="AK30" i="5"/>
  <c r="AK27" i="5"/>
  <c r="AK26" i="5"/>
  <c r="AK25" i="5"/>
  <c r="AK24" i="5"/>
  <c r="AK23" i="5"/>
  <c r="AK22" i="5"/>
  <c r="AK19" i="5"/>
  <c r="AK18" i="5"/>
  <c r="AK17" i="5"/>
  <c r="AK16" i="5"/>
  <c r="AK15" i="5"/>
  <c r="AK14" i="5"/>
  <c r="AI140" i="5"/>
  <c r="AI142" i="5"/>
  <c r="AI143" i="5"/>
  <c r="AI241" i="5"/>
  <c r="AI204" i="5"/>
  <c r="AI167" i="5"/>
  <c r="AI166" i="5"/>
  <c r="AI162" i="5"/>
  <c r="AI159" i="5"/>
  <c r="AI154" i="5"/>
  <c r="AI153" i="5"/>
  <c r="AI150" i="5"/>
  <c r="AI148" i="5"/>
  <c r="AP148" i="5" s="1"/>
  <c r="AI147" i="5"/>
  <c r="AI135" i="5"/>
  <c r="AI132" i="5"/>
  <c r="AI130" i="5"/>
  <c r="AI129" i="5"/>
  <c r="AI127" i="5"/>
  <c r="AI126" i="5"/>
  <c r="AI125" i="5"/>
  <c r="AI124" i="5"/>
  <c r="AI119" i="5"/>
  <c r="AI118" i="5"/>
  <c r="AI117" i="5"/>
  <c r="AI115" i="5"/>
  <c r="AI114" i="5"/>
  <c r="AI111" i="5"/>
  <c r="AI110" i="5"/>
  <c r="AI109" i="5"/>
  <c r="AI100" i="5"/>
  <c r="AI99" i="5"/>
  <c r="AI98" i="5"/>
  <c r="AI97" i="5"/>
  <c r="AI42" i="5"/>
  <c r="AI41" i="5"/>
  <c r="AI40" i="5"/>
  <c r="AI31" i="5"/>
  <c r="AI27" i="5"/>
  <c r="AI26" i="5"/>
  <c r="AI25" i="5"/>
  <c r="AI17" i="5"/>
  <c r="AI16" i="5"/>
  <c r="AI15" i="5"/>
  <c r="AI14" i="5"/>
  <c r="AG27" i="5"/>
  <c r="AG17" i="5"/>
  <c r="AG16" i="5"/>
  <c r="AG15" i="5"/>
  <c r="AG14" i="5"/>
  <c r="AG245" i="5"/>
  <c r="AG241" i="5"/>
  <c r="AG208" i="5"/>
  <c r="AG207" i="5"/>
  <c r="AG206" i="5"/>
  <c r="AG174" i="5"/>
  <c r="AG173" i="5"/>
  <c r="AG167" i="5"/>
  <c r="AG166" i="5"/>
  <c r="AG162" i="5"/>
  <c r="AG159" i="5"/>
  <c r="AG158" i="5"/>
  <c r="AG157" i="5"/>
  <c r="AG155" i="5"/>
  <c r="AG154" i="5"/>
  <c r="AG153" i="5"/>
  <c r="AG150" i="5"/>
  <c r="AG149" i="5"/>
  <c r="AG148" i="5"/>
  <c r="AG147" i="5"/>
  <c r="AG143" i="5"/>
  <c r="AG142" i="5"/>
  <c r="AG141" i="5"/>
  <c r="AG140" i="5"/>
  <c r="AG139" i="5"/>
  <c r="AG136" i="5"/>
  <c r="AG129" i="5"/>
  <c r="AG126" i="5"/>
  <c r="AG125" i="5"/>
  <c r="AG124" i="5"/>
  <c r="AG119" i="5"/>
  <c r="AG118" i="5"/>
  <c r="AG117" i="5"/>
  <c r="AG115" i="5"/>
  <c r="AG114" i="5"/>
  <c r="AG111" i="5"/>
  <c r="AG110" i="5"/>
  <c r="AG109" i="5"/>
  <c r="AG108" i="5"/>
  <c r="AG107" i="5"/>
  <c r="AG106" i="5"/>
  <c r="AG105" i="5"/>
  <c r="AG104" i="5"/>
  <c r="AG103" i="5"/>
  <c r="AG102" i="5"/>
  <c r="AG101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1" i="5"/>
  <c r="AG40" i="5"/>
  <c r="AG39" i="5"/>
  <c r="AG31" i="5"/>
  <c r="AG30" i="5"/>
  <c r="AJ275" i="5"/>
  <c r="AJ271" i="5"/>
  <c r="AJ262" i="5"/>
  <c r="AJ241" i="5"/>
  <c r="AJ208" i="5"/>
  <c r="AJ235" i="5" s="1"/>
  <c r="AJ172" i="5"/>
  <c r="AK172" i="5" s="1"/>
  <c r="AJ171" i="5"/>
  <c r="AJ168" i="5"/>
  <c r="AJ160" i="5"/>
  <c r="AJ151" i="5"/>
  <c r="AJ144" i="5"/>
  <c r="AJ130" i="5"/>
  <c r="AJ137" i="5" s="1"/>
  <c r="AJ120" i="5"/>
  <c r="AJ112" i="5"/>
  <c r="AJ32" i="5"/>
  <c r="AJ31" i="5"/>
  <c r="AK31" i="5" s="1"/>
  <c r="AJ28" i="5"/>
  <c r="AJ20" i="5"/>
  <c r="AH275" i="5"/>
  <c r="AH270" i="5"/>
  <c r="AH269" i="5"/>
  <c r="AH268" i="5"/>
  <c r="AH267" i="5"/>
  <c r="AH266" i="5"/>
  <c r="AH265" i="5"/>
  <c r="AH262" i="5"/>
  <c r="AH241" i="5"/>
  <c r="AH209" i="5"/>
  <c r="AH204" i="5"/>
  <c r="AH168" i="5"/>
  <c r="AH160" i="5"/>
  <c r="AH151" i="5"/>
  <c r="AH144" i="5"/>
  <c r="AH137" i="5"/>
  <c r="AH120" i="5"/>
  <c r="AH112" i="5"/>
  <c r="AH35" i="5"/>
  <c r="AI35" i="5" s="1"/>
  <c r="AH32" i="5"/>
  <c r="AI32" i="5" s="1"/>
  <c r="AH28" i="5"/>
  <c r="AH20" i="5"/>
  <c r="AF275" i="5"/>
  <c r="AF271" i="5"/>
  <c r="AF262" i="5"/>
  <c r="AF241" i="5"/>
  <c r="AF235" i="5"/>
  <c r="AF204" i="5"/>
  <c r="AF168" i="5"/>
  <c r="AF160" i="5"/>
  <c r="AF146" i="5"/>
  <c r="AG146" i="5" s="1"/>
  <c r="AF144" i="5"/>
  <c r="AF130" i="5"/>
  <c r="AG130" i="5" s="1"/>
  <c r="AF120" i="5"/>
  <c r="AF112" i="5"/>
  <c r="AF35" i="5"/>
  <c r="AF37" i="5" s="1"/>
  <c r="AF28" i="5"/>
  <c r="AF20" i="5"/>
  <c r="T275" i="5"/>
  <c r="T270" i="5"/>
  <c r="T268" i="5"/>
  <c r="T267" i="5"/>
  <c r="T266" i="5"/>
  <c r="T265" i="5"/>
  <c r="T264" i="5"/>
  <c r="T240" i="5"/>
  <c r="T239" i="5"/>
  <c r="T238" i="5"/>
  <c r="T237" i="5"/>
  <c r="T211" i="5"/>
  <c r="T170" i="5"/>
  <c r="T166" i="5"/>
  <c r="T165" i="5"/>
  <c r="T163" i="5"/>
  <c r="T162" i="5"/>
  <c r="T159" i="5"/>
  <c r="T158" i="5"/>
  <c r="T153" i="5"/>
  <c r="T150" i="5"/>
  <c r="T149" i="5"/>
  <c r="T148" i="5"/>
  <c r="T147" i="5"/>
  <c r="T146" i="5"/>
  <c r="T143" i="5"/>
  <c r="T142" i="5"/>
  <c r="T141" i="5"/>
  <c r="T140" i="5"/>
  <c r="T139" i="5"/>
  <c r="T136" i="5"/>
  <c r="T135" i="5"/>
  <c r="Y135" i="5" s="1"/>
  <c r="AA135" i="5" s="1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6" i="5"/>
  <c r="T35" i="5"/>
  <c r="T34" i="5"/>
  <c r="T33" i="5"/>
  <c r="T32" i="5"/>
  <c r="T31" i="5"/>
  <c r="T30" i="5"/>
  <c r="T24" i="5"/>
  <c r="T23" i="5"/>
  <c r="T22" i="5"/>
  <c r="T19" i="5"/>
  <c r="T18" i="5"/>
  <c r="T17" i="5"/>
  <c r="T16" i="5"/>
  <c r="T15" i="5"/>
  <c r="T14" i="5"/>
  <c r="R275" i="5"/>
  <c r="R271" i="5"/>
  <c r="R262" i="5"/>
  <c r="R241" i="5"/>
  <c r="R209" i="5"/>
  <c r="R207" i="5"/>
  <c r="R174" i="5"/>
  <c r="T174" i="5" s="1"/>
  <c r="R173" i="5"/>
  <c r="T173" i="5" s="1"/>
  <c r="R172" i="5"/>
  <c r="T172" i="5" s="1"/>
  <c r="R171" i="5"/>
  <c r="R168" i="5"/>
  <c r="R160" i="5"/>
  <c r="R151" i="5"/>
  <c r="R144" i="5"/>
  <c r="R137" i="5"/>
  <c r="R120" i="5"/>
  <c r="R112" i="5"/>
  <c r="R37" i="5"/>
  <c r="R28" i="5"/>
  <c r="R20" i="5"/>
  <c r="Q270" i="5"/>
  <c r="Q268" i="5"/>
  <c r="Q267" i="5"/>
  <c r="Q266" i="5"/>
  <c r="Q264" i="5"/>
  <c r="Q245" i="5"/>
  <c r="Q240" i="5"/>
  <c r="Q239" i="5"/>
  <c r="Q238" i="5"/>
  <c r="Q237" i="5"/>
  <c r="Q211" i="5"/>
  <c r="Q209" i="5"/>
  <c r="Q207" i="5"/>
  <c r="Q174" i="5"/>
  <c r="Q173" i="5"/>
  <c r="Q167" i="5"/>
  <c r="Q166" i="5"/>
  <c r="Q165" i="5"/>
  <c r="Q164" i="5"/>
  <c r="Q163" i="5"/>
  <c r="Q162" i="5"/>
  <c r="Q159" i="5"/>
  <c r="Q158" i="5"/>
  <c r="Q157" i="5"/>
  <c r="Q155" i="5"/>
  <c r="Q153" i="5"/>
  <c r="Q150" i="5"/>
  <c r="Q149" i="5"/>
  <c r="Q148" i="5"/>
  <c r="Q147" i="5"/>
  <c r="Q146" i="5"/>
  <c r="Q143" i="5"/>
  <c r="Q142" i="5"/>
  <c r="Q141" i="5"/>
  <c r="Q140" i="5"/>
  <c r="Q139" i="5"/>
  <c r="Q123" i="5"/>
  <c r="Q124" i="5"/>
  <c r="Q125" i="5"/>
  <c r="Q127" i="5"/>
  <c r="Y127" i="5" s="1"/>
  <c r="Q128" i="5"/>
  <c r="Q130" i="5"/>
  <c r="Q131" i="5"/>
  <c r="Q132" i="5"/>
  <c r="Q133" i="5"/>
  <c r="Q134" i="5"/>
  <c r="Q135" i="5"/>
  <c r="Q136" i="5"/>
  <c r="Q122" i="5"/>
  <c r="Q114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1" i="5"/>
  <c r="Q32" i="5"/>
  <c r="Q33" i="5"/>
  <c r="Q34" i="5"/>
  <c r="Q35" i="5"/>
  <c r="Q36" i="5"/>
  <c r="Q30" i="5"/>
  <c r="Q26" i="5"/>
  <c r="Q25" i="5"/>
  <c r="Q24" i="5"/>
  <c r="Q23" i="5"/>
  <c r="Q22" i="5"/>
  <c r="Q15" i="5"/>
  <c r="Q16" i="5"/>
  <c r="Q17" i="5"/>
  <c r="Q18" i="5"/>
  <c r="Q19" i="5"/>
  <c r="Q14" i="5"/>
  <c r="P275" i="5"/>
  <c r="P265" i="5"/>
  <c r="P271" i="5" s="1"/>
  <c r="P262" i="5"/>
  <c r="P241" i="5"/>
  <c r="P210" i="5"/>
  <c r="Q210" i="5" s="1"/>
  <c r="P208" i="5"/>
  <c r="P206" i="5"/>
  <c r="P172" i="5"/>
  <c r="P171" i="5"/>
  <c r="P170" i="5"/>
  <c r="P168" i="5"/>
  <c r="P160" i="5"/>
  <c r="P151" i="5"/>
  <c r="P144" i="5"/>
  <c r="P137" i="5"/>
  <c r="P120" i="5"/>
  <c r="P112" i="5"/>
  <c r="P37" i="5"/>
  <c r="P28" i="5"/>
  <c r="P20" i="5"/>
  <c r="AP270" i="5"/>
  <c r="AP265" i="5"/>
  <c r="O264" i="5"/>
  <c r="AP264" i="5" s="1"/>
  <c r="O245" i="5"/>
  <c r="O244" i="5"/>
  <c r="O240" i="5"/>
  <c r="O239" i="5"/>
  <c r="O238" i="5"/>
  <c r="O237" i="5"/>
  <c r="O211" i="5"/>
  <c r="O207" i="5"/>
  <c r="O171" i="5"/>
  <c r="O172" i="5"/>
  <c r="O170" i="5"/>
  <c r="O163" i="5"/>
  <c r="O165" i="5"/>
  <c r="O166" i="5"/>
  <c r="O167" i="5"/>
  <c r="O162" i="5"/>
  <c r="O159" i="5"/>
  <c r="O154" i="5"/>
  <c r="O155" i="5"/>
  <c r="O156" i="5"/>
  <c r="O157" i="5"/>
  <c r="O158" i="5"/>
  <c r="O153" i="5"/>
  <c r="O147" i="5"/>
  <c r="O148" i="5"/>
  <c r="O149" i="5"/>
  <c r="O150" i="5"/>
  <c r="O146" i="5"/>
  <c r="O140" i="5"/>
  <c r="O141" i="5"/>
  <c r="O142" i="5"/>
  <c r="O143" i="5"/>
  <c r="O139" i="5"/>
  <c r="O123" i="5"/>
  <c r="O124" i="5"/>
  <c r="O125" i="5"/>
  <c r="O126" i="5"/>
  <c r="O127" i="5"/>
  <c r="O128" i="5"/>
  <c r="O129" i="5"/>
  <c r="O130" i="5"/>
  <c r="O131" i="5"/>
  <c r="O132" i="5"/>
  <c r="Y132" i="5" s="1"/>
  <c r="AC132" i="5" s="1"/>
  <c r="O133" i="5"/>
  <c r="O134" i="5"/>
  <c r="O135" i="5"/>
  <c r="O136" i="5"/>
  <c r="O122" i="5"/>
  <c r="O118" i="5"/>
  <c r="O114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8" i="5"/>
  <c r="O99" i="5"/>
  <c r="O101" i="5"/>
  <c r="O102" i="5"/>
  <c r="O103" i="5"/>
  <c r="O104" i="5"/>
  <c r="O105" i="5"/>
  <c r="O106" i="5"/>
  <c r="O107" i="5"/>
  <c r="O108" i="5"/>
  <c r="O109" i="5"/>
  <c r="O110" i="5"/>
  <c r="O111" i="5"/>
  <c r="O39" i="5"/>
  <c r="AP31" i="5"/>
  <c r="O32" i="5"/>
  <c r="O34" i="5"/>
  <c r="O35" i="5"/>
  <c r="O36" i="5"/>
  <c r="O26" i="5"/>
  <c r="O15" i="5"/>
  <c r="O17" i="5"/>
  <c r="O18" i="5"/>
  <c r="O19" i="5"/>
  <c r="N275" i="5"/>
  <c r="N271" i="5"/>
  <c r="N262" i="5"/>
  <c r="N241" i="5"/>
  <c r="N210" i="5"/>
  <c r="O210" i="5" s="1"/>
  <c r="N209" i="5"/>
  <c r="O209" i="5" s="1"/>
  <c r="N208" i="5"/>
  <c r="R208" i="5" s="1"/>
  <c r="N206" i="5"/>
  <c r="N174" i="5"/>
  <c r="O174" i="5" s="1"/>
  <c r="N173" i="5"/>
  <c r="N168" i="5"/>
  <c r="N160" i="5"/>
  <c r="N151" i="5"/>
  <c r="N144" i="5"/>
  <c r="N137" i="5"/>
  <c r="N120" i="5"/>
  <c r="N100" i="5"/>
  <c r="O100" i="5" s="1"/>
  <c r="N97" i="5"/>
  <c r="N37" i="5"/>
  <c r="N27" i="5"/>
  <c r="N28" i="5" s="1"/>
  <c r="N20" i="5"/>
  <c r="E275" i="5"/>
  <c r="H275" i="5"/>
  <c r="J275" i="5"/>
  <c r="K275" i="5"/>
  <c r="L275" i="5"/>
  <c r="M275" i="5"/>
  <c r="O275" i="5"/>
  <c r="Q275" i="5"/>
  <c r="U275" i="5"/>
  <c r="V275" i="5"/>
  <c r="W275" i="5"/>
  <c r="X275" i="5"/>
  <c r="Y275" i="5"/>
  <c r="Z275" i="5"/>
  <c r="AA275" i="5"/>
  <c r="AC275" i="5"/>
  <c r="AD275" i="5"/>
  <c r="AE275" i="5"/>
  <c r="AG275" i="5"/>
  <c r="AI275" i="5"/>
  <c r="AM275" i="5"/>
  <c r="AN275" i="5"/>
  <c r="AO275" i="5"/>
  <c r="AP275" i="5"/>
  <c r="AQ275" i="5"/>
  <c r="AQ271" i="5"/>
  <c r="AO271" i="5"/>
  <c r="AN271" i="5"/>
  <c r="AM271" i="5"/>
  <c r="AE271" i="5"/>
  <c r="AD271" i="5"/>
  <c r="AC271" i="5"/>
  <c r="AA271" i="5"/>
  <c r="Z271" i="5"/>
  <c r="Y271" i="5"/>
  <c r="X271" i="5"/>
  <c r="W271" i="5"/>
  <c r="V271" i="5"/>
  <c r="U271" i="5"/>
  <c r="M271" i="5"/>
  <c r="L271" i="5"/>
  <c r="K271" i="5"/>
  <c r="E271" i="5"/>
  <c r="H271" i="5"/>
  <c r="J271" i="5"/>
  <c r="AQ262" i="5"/>
  <c r="AP262" i="5"/>
  <c r="AO262" i="5"/>
  <c r="AN262" i="5"/>
  <c r="AM262" i="5"/>
  <c r="AE262" i="5"/>
  <c r="AD262" i="5"/>
  <c r="AC262" i="5"/>
  <c r="AA262" i="5"/>
  <c r="Z262" i="5"/>
  <c r="Y262" i="5"/>
  <c r="X262" i="5"/>
  <c r="W262" i="5"/>
  <c r="V262" i="5"/>
  <c r="U262" i="5"/>
  <c r="M262" i="5"/>
  <c r="L262" i="5"/>
  <c r="K262" i="5"/>
  <c r="J262" i="5"/>
  <c r="H262" i="5"/>
  <c r="E262" i="5"/>
  <c r="AQ241" i="5"/>
  <c r="AP241" i="5"/>
  <c r="AO241" i="5"/>
  <c r="AN241" i="5"/>
  <c r="AM241" i="5"/>
  <c r="AE241" i="5"/>
  <c r="AD241" i="5"/>
  <c r="AC241" i="5"/>
  <c r="AA241" i="5"/>
  <c r="Z241" i="5"/>
  <c r="Y241" i="5"/>
  <c r="X241" i="5"/>
  <c r="W241" i="5"/>
  <c r="V241" i="5"/>
  <c r="U241" i="5"/>
  <c r="M241" i="5"/>
  <c r="L241" i="5"/>
  <c r="K241" i="5"/>
  <c r="J241" i="5"/>
  <c r="H241" i="5"/>
  <c r="E241" i="5"/>
  <c r="AP235" i="5"/>
  <c r="AN235" i="5"/>
  <c r="AE235" i="5"/>
  <c r="AA235" i="5"/>
  <c r="Y235" i="5"/>
  <c r="X235" i="5"/>
  <c r="K235" i="5"/>
  <c r="E235" i="5"/>
  <c r="AC211" i="5"/>
  <c r="L211" i="5"/>
  <c r="AC210" i="5"/>
  <c r="AD210" i="5" s="1"/>
  <c r="AM210" i="5" s="1"/>
  <c r="V209" i="5"/>
  <c r="U209" i="5"/>
  <c r="AO235" i="5"/>
  <c r="V208" i="5"/>
  <c r="AC208" i="5"/>
  <c r="AD208" i="5" s="1"/>
  <c r="AP204" i="5"/>
  <c r="AN204" i="5"/>
  <c r="AE204" i="5"/>
  <c r="AA204" i="5"/>
  <c r="Z204" i="5"/>
  <c r="Y204" i="5"/>
  <c r="X204" i="5"/>
  <c r="AQ174" i="5"/>
  <c r="AC174" i="5"/>
  <c r="U174" i="5"/>
  <c r="AQ173" i="5"/>
  <c r="AO204" i="5"/>
  <c r="AM204" i="5"/>
  <c r="AC173" i="5"/>
  <c r="V204" i="5"/>
  <c r="U173" i="5"/>
  <c r="AQ171" i="5"/>
  <c r="AQ170" i="5"/>
  <c r="AD204" i="5"/>
  <c r="AC170" i="5"/>
  <c r="W204" i="5"/>
  <c r="H204" i="5"/>
  <c r="AQ168" i="5"/>
  <c r="AP168" i="5"/>
  <c r="AO168" i="5"/>
  <c r="AN168" i="5"/>
  <c r="AM168" i="5"/>
  <c r="AE168" i="5"/>
  <c r="AD168" i="5"/>
  <c r="AC168" i="5"/>
  <c r="AA168" i="5"/>
  <c r="Z168" i="5"/>
  <c r="Y168" i="5"/>
  <c r="X168" i="5"/>
  <c r="W168" i="5"/>
  <c r="V168" i="5"/>
  <c r="U168" i="5"/>
  <c r="M168" i="5"/>
  <c r="L168" i="5"/>
  <c r="K168" i="5"/>
  <c r="J168" i="5"/>
  <c r="H168" i="5"/>
  <c r="E168" i="5"/>
  <c r="AQ160" i="5"/>
  <c r="AP160" i="5"/>
  <c r="AO160" i="5"/>
  <c r="AN160" i="5"/>
  <c r="AM160" i="5"/>
  <c r="AE160" i="5"/>
  <c r="AD160" i="5"/>
  <c r="AC160" i="5"/>
  <c r="AA160" i="5"/>
  <c r="Z160" i="5"/>
  <c r="Y160" i="5"/>
  <c r="X160" i="5"/>
  <c r="W160" i="5"/>
  <c r="V160" i="5"/>
  <c r="U160" i="5"/>
  <c r="M160" i="5"/>
  <c r="L160" i="5"/>
  <c r="K160" i="5"/>
  <c r="J160" i="5"/>
  <c r="H160" i="5"/>
  <c r="E160" i="5"/>
  <c r="AQ151" i="5"/>
  <c r="AO151" i="5"/>
  <c r="AM151" i="5"/>
  <c r="AE151" i="5"/>
  <c r="AD151" i="5"/>
  <c r="AC151" i="5"/>
  <c r="AA151" i="5"/>
  <c r="Z151" i="5"/>
  <c r="Y151" i="5"/>
  <c r="X151" i="5"/>
  <c r="W151" i="5"/>
  <c r="V151" i="5"/>
  <c r="U151" i="5"/>
  <c r="M151" i="5"/>
  <c r="L151" i="5"/>
  <c r="K151" i="5"/>
  <c r="J151" i="5"/>
  <c r="H151" i="5"/>
  <c r="E151" i="5"/>
  <c r="AN146" i="5"/>
  <c r="AN151" i="5" s="1"/>
  <c r="AQ144" i="5"/>
  <c r="AO144" i="5"/>
  <c r="AN144" i="5"/>
  <c r="AM144" i="5"/>
  <c r="AE144" i="5"/>
  <c r="AD144" i="5"/>
  <c r="AC144" i="5"/>
  <c r="AA144" i="5"/>
  <c r="Z144" i="5"/>
  <c r="Y144" i="5"/>
  <c r="X144" i="5"/>
  <c r="W144" i="5"/>
  <c r="V144" i="5"/>
  <c r="U144" i="5"/>
  <c r="M144" i="5"/>
  <c r="L144" i="5"/>
  <c r="K144" i="5"/>
  <c r="J144" i="5"/>
  <c r="H144" i="5"/>
  <c r="E144" i="5"/>
  <c r="AP143" i="5"/>
  <c r="AP142" i="5"/>
  <c r="AO137" i="5"/>
  <c r="AM137" i="5"/>
  <c r="AE137" i="5"/>
  <c r="AD137" i="5"/>
  <c r="Z137" i="5"/>
  <c r="X137" i="5"/>
  <c r="W137" i="5"/>
  <c r="V137" i="5"/>
  <c r="U137" i="5"/>
  <c r="M137" i="5"/>
  <c r="L137" i="5"/>
  <c r="K137" i="5"/>
  <c r="J137" i="5"/>
  <c r="H137" i="5"/>
  <c r="E137" i="5"/>
  <c r="AP135" i="5"/>
  <c r="AN135" i="5"/>
  <c r="AQ135" i="5" s="1"/>
  <c r="AQ137" i="5" s="1"/>
  <c r="AP132" i="5"/>
  <c r="AP130" i="5"/>
  <c r="AN130" i="5"/>
  <c r="AC130" i="5"/>
  <c r="AA130" i="5"/>
  <c r="AB130" i="5" s="1"/>
  <c r="Y130" i="5"/>
  <c r="AP129" i="5"/>
  <c r="AP127" i="5"/>
  <c r="AP126" i="5"/>
  <c r="AP125" i="5"/>
  <c r="AP124" i="5"/>
  <c r="AP123" i="5"/>
  <c r="AP122" i="5"/>
  <c r="AQ120" i="5"/>
  <c r="AP120" i="5"/>
  <c r="AO120" i="5"/>
  <c r="AN120" i="5"/>
  <c r="AM120" i="5"/>
  <c r="AE120" i="5"/>
  <c r="AD120" i="5"/>
  <c r="AC120" i="5"/>
  <c r="AA120" i="5"/>
  <c r="Z120" i="5"/>
  <c r="Y120" i="5"/>
  <c r="X120" i="5"/>
  <c r="W120" i="5"/>
  <c r="V120" i="5"/>
  <c r="U120" i="5"/>
  <c r="M120" i="5"/>
  <c r="L120" i="5"/>
  <c r="K120" i="5"/>
  <c r="J120" i="5"/>
  <c r="H120" i="5"/>
  <c r="E120" i="5"/>
  <c r="AQ112" i="5"/>
  <c r="AO112" i="5"/>
  <c r="AN112" i="5"/>
  <c r="AM112" i="5"/>
  <c r="AE112" i="5"/>
  <c r="AD112" i="5"/>
  <c r="AC112" i="5"/>
  <c r="AA112" i="5"/>
  <c r="Z112" i="5"/>
  <c r="Y112" i="5"/>
  <c r="X112" i="5"/>
  <c r="W112" i="5"/>
  <c r="V112" i="5"/>
  <c r="M112" i="5"/>
  <c r="L112" i="5"/>
  <c r="H112" i="5"/>
  <c r="E112" i="5"/>
  <c r="AP100" i="5"/>
  <c r="U100" i="5"/>
  <c r="U112" i="5" s="1"/>
  <c r="AP97" i="5"/>
  <c r="AQ37" i="5"/>
  <c r="AO37" i="5"/>
  <c r="AM37" i="5"/>
  <c r="AE37" i="5"/>
  <c r="W37" i="5"/>
  <c r="V37" i="5"/>
  <c r="U37" i="5"/>
  <c r="M37" i="5"/>
  <c r="L37" i="5"/>
  <c r="J37" i="5"/>
  <c r="H37" i="5"/>
  <c r="E37" i="5"/>
  <c r="AD37" i="5"/>
  <c r="AC35" i="5"/>
  <c r="AC37" i="5" s="1"/>
  <c r="AA35" i="5"/>
  <c r="AB35" i="5" s="1"/>
  <c r="Y35" i="5"/>
  <c r="K37" i="5"/>
  <c r="AA32" i="5"/>
  <c r="AB32" i="5" s="1"/>
  <c r="Y32" i="5"/>
  <c r="X37" i="5"/>
  <c r="AN31" i="5"/>
  <c r="AN37" i="5" s="1"/>
  <c r="AA31" i="5"/>
  <c r="AB31" i="5" s="1"/>
  <c r="Z37" i="5"/>
  <c r="Y31" i="5"/>
  <c r="AQ28" i="5"/>
  <c r="AO28" i="5"/>
  <c r="AN28" i="5"/>
  <c r="AM28" i="5"/>
  <c r="AG28" i="5"/>
  <c r="AE28" i="5"/>
  <c r="AD28" i="5"/>
  <c r="AC28" i="5"/>
  <c r="AA28" i="5"/>
  <c r="Z28" i="5"/>
  <c r="Y28" i="5"/>
  <c r="X28" i="5"/>
  <c r="W28" i="5"/>
  <c r="V28" i="5"/>
  <c r="U28" i="5"/>
  <c r="M28" i="5"/>
  <c r="L28" i="5"/>
  <c r="K28" i="5"/>
  <c r="J28" i="5"/>
  <c r="E28" i="5"/>
  <c r="AP26" i="5"/>
  <c r="AP25" i="5"/>
  <c r="AP23" i="5"/>
  <c r="AQ20" i="5"/>
  <c r="AP20" i="5"/>
  <c r="AO20" i="5"/>
  <c r="AN20" i="5"/>
  <c r="AM20" i="5"/>
  <c r="AE20" i="5"/>
  <c r="AD20" i="5"/>
  <c r="AC20" i="5"/>
  <c r="AA20" i="5"/>
  <c r="Z20" i="5"/>
  <c r="Y20" i="5"/>
  <c r="X20" i="5"/>
  <c r="W20" i="5"/>
  <c r="V20" i="5"/>
  <c r="U20" i="5"/>
  <c r="L20" i="5"/>
  <c r="K20" i="5"/>
  <c r="J20" i="5"/>
  <c r="H20" i="5"/>
  <c r="E20" i="5"/>
  <c r="X284" i="5" l="1"/>
  <c r="AB37" i="5"/>
  <c r="AO284" i="5"/>
  <c r="AC135" i="5"/>
  <c r="AB135" i="5"/>
  <c r="AE284" i="5"/>
  <c r="AK262" i="5"/>
  <c r="AK275" i="5"/>
  <c r="AG204" i="5"/>
  <c r="AK168" i="5"/>
  <c r="AK241" i="5"/>
  <c r="AK271" i="5"/>
  <c r="AK160" i="5"/>
  <c r="AG144" i="5"/>
  <c r="AK120" i="5"/>
  <c r="AH271" i="5"/>
  <c r="AJ37" i="5"/>
  <c r="AK20" i="5"/>
  <c r="AG112" i="5"/>
  <c r="AK144" i="5"/>
  <c r="AG160" i="5"/>
  <c r="AG168" i="5"/>
  <c r="AG271" i="5"/>
  <c r="AG20" i="5"/>
  <c r="AI271" i="5"/>
  <c r="AK32" i="5"/>
  <c r="AK37" i="5" s="1"/>
  <c r="AK130" i="5"/>
  <c r="AK137" i="5" s="1"/>
  <c r="AK235" i="5"/>
  <c r="AF151" i="5"/>
  <c r="AH37" i="5"/>
  <c r="AI144" i="5"/>
  <c r="AK151" i="5"/>
  <c r="O120" i="5"/>
  <c r="AJ204" i="5"/>
  <c r="AJ284" i="5" s="1"/>
  <c r="AK28" i="5"/>
  <c r="AK112" i="5"/>
  <c r="AG151" i="5"/>
  <c r="AG35" i="5"/>
  <c r="AG37" i="5" s="1"/>
  <c r="AG120" i="5"/>
  <c r="AK171" i="5"/>
  <c r="AK204" i="5" s="1"/>
  <c r="AI151" i="5"/>
  <c r="AI112" i="5"/>
  <c r="AP146" i="5"/>
  <c r="AP151" i="5" s="1"/>
  <c r="AI28" i="5"/>
  <c r="AI120" i="5"/>
  <c r="AI160" i="5"/>
  <c r="AI168" i="5"/>
  <c r="AI262" i="5"/>
  <c r="AI20" i="5"/>
  <c r="AG262" i="5"/>
  <c r="AG235" i="5"/>
  <c r="Q241" i="5"/>
  <c r="O20" i="5"/>
  <c r="Q144" i="5"/>
  <c r="AH210" i="5"/>
  <c r="AI210" i="5" s="1"/>
  <c r="AI235" i="5" s="1"/>
  <c r="R204" i="5"/>
  <c r="T151" i="5"/>
  <c r="T262" i="5"/>
  <c r="T28" i="5"/>
  <c r="T137" i="5"/>
  <c r="T168" i="5"/>
  <c r="N235" i="5"/>
  <c r="V207" i="5"/>
  <c r="T20" i="5"/>
  <c r="T120" i="5"/>
  <c r="T144" i="5"/>
  <c r="T160" i="5"/>
  <c r="T171" i="5"/>
  <c r="T204" i="5" s="1"/>
  <c r="Q265" i="5"/>
  <c r="AF135" i="5"/>
  <c r="O262" i="5"/>
  <c r="Q20" i="5"/>
  <c r="Q151" i="5"/>
  <c r="T37" i="5"/>
  <c r="T112" i="5"/>
  <c r="T241" i="5"/>
  <c r="T271" i="5"/>
  <c r="O168" i="5"/>
  <c r="O208" i="5"/>
  <c r="Q28" i="5"/>
  <c r="Q112" i="5"/>
  <c r="Q160" i="5"/>
  <c r="Q168" i="5"/>
  <c r="Q262" i="5"/>
  <c r="R206" i="5"/>
  <c r="R210" i="5"/>
  <c r="P235" i="5"/>
  <c r="Q235" i="5"/>
  <c r="Q271" i="5"/>
  <c r="P204" i="5"/>
  <c r="Q120" i="5"/>
  <c r="Q137" i="5"/>
  <c r="Q37" i="5"/>
  <c r="O160" i="5"/>
  <c r="O206" i="5"/>
  <c r="O271" i="5"/>
  <c r="AP112" i="5"/>
  <c r="N112" i="5"/>
  <c r="N204" i="5"/>
  <c r="O97" i="5"/>
  <c r="O173" i="5"/>
  <c r="O204" i="5" s="1"/>
  <c r="O27" i="5"/>
  <c r="O28" i="5" s="1"/>
  <c r="O151" i="5"/>
  <c r="O241" i="5"/>
  <c r="AP271" i="5"/>
  <c r="O144" i="5"/>
  <c r="O137" i="5"/>
  <c r="O37" i="5"/>
  <c r="O112" i="5"/>
  <c r="AP28" i="5"/>
  <c r="U204" i="5"/>
  <c r="H28" i="5"/>
  <c r="H235" i="5"/>
  <c r="H284" i="5" s="1"/>
  <c r="AI37" i="5"/>
  <c r="AN137" i="5"/>
  <c r="AN284" i="5" s="1"/>
  <c r="Q204" i="5"/>
  <c r="L235" i="5"/>
  <c r="K112" i="5"/>
  <c r="K204" i="5"/>
  <c r="AQ204" i="5"/>
  <c r="AP37" i="5"/>
  <c r="J112" i="5"/>
  <c r="AP137" i="5"/>
  <c r="Y137" i="5"/>
  <c r="Y37" i="5"/>
  <c r="AA37" i="5"/>
  <c r="L204" i="5"/>
  <c r="E204" i="5"/>
  <c r="E284" i="5" s="1"/>
  <c r="AQ235" i="5"/>
  <c r="AQ284" i="5" s="1"/>
  <c r="M204" i="5"/>
  <c r="AC204" i="5"/>
  <c r="AP144" i="5"/>
  <c r="J204" i="5"/>
  <c r="J235" i="5"/>
  <c r="J284" i="5" s="1"/>
  <c r="AC209" i="5"/>
  <c r="AC137" i="5"/>
  <c r="W235" i="5"/>
  <c r="W284" i="5" s="1"/>
  <c r="AM207" i="5"/>
  <c r="AI137" i="5"/>
  <c r="M235" i="5"/>
  <c r="AA132" i="5"/>
  <c r="L284" i="5" l="1"/>
  <c r="Y284" i="5"/>
  <c r="N284" i="5"/>
  <c r="K284" i="5"/>
  <c r="P284" i="5"/>
  <c r="AI284" i="5"/>
  <c r="AA137" i="5"/>
  <c r="AA284" i="5" s="1"/>
  <c r="AB132" i="5"/>
  <c r="AB137" i="5" s="1"/>
  <c r="AB284" i="5" s="1"/>
  <c r="AK284" i="5"/>
  <c r="AP284" i="5"/>
  <c r="Q284" i="5"/>
  <c r="B8" i="6"/>
  <c r="AF137" i="5"/>
  <c r="AF284" i="5" s="1"/>
  <c r="AG137" i="5"/>
  <c r="AG284" i="5" s="1"/>
  <c r="T235" i="5"/>
  <c r="T284" i="5" s="1"/>
  <c r="AH235" i="5"/>
  <c r="AH284" i="5" s="1"/>
  <c r="O235" i="5"/>
  <c r="O284" i="5" s="1"/>
  <c r="R235" i="5"/>
  <c r="R284" i="5" s="1"/>
  <c r="Z235" i="5"/>
  <c r="Z284" i="5" s="1"/>
  <c r="AC206" i="5"/>
  <c r="AM206" i="5"/>
  <c r="AM235" i="5" s="1"/>
  <c r="AM284" i="5" s="1"/>
  <c r="V206" i="5"/>
  <c r="V235" i="5" s="1"/>
  <c r="V284" i="5" s="1"/>
  <c r="U235" i="5"/>
  <c r="U284" i="5" s="1"/>
  <c r="AD206" i="5" l="1"/>
  <c r="AD235" i="5" s="1"/>
  <c r="AD284" i="5" s="1"/>
  <c r="AC235" i="5"/>
  <c r="AC284" i="5" s="1"/>
  <c r="C8" i="4" l="1"/>
  <c r="D10" i="3"/>
  <c r="C10" i="3"/>
  <c r="D100" i="2"/>
  <c r="C100" i="2"/>
  <c r="M20" i="5" l="1"/>
  <c r="M284" i="5" s="1"/>
</calcChain>
</file>

<file path=xl/comments1.xml><?xml version="1.0" encoding="utf-8"?>
<comments xmlns="http://schemas.openxmlformats.org/spreadsheetml/2006/main">
  <authors>
    <author>tc={0C3039E7-ED7D-4EBE-8813-9F7557DE7AA2}</author>
    <author>tc={D0B03AC2-3644-4838-BC92-FCC8C84B1864}</author>
    <author>tc={B008AB6B-EB27-4936-9CFA-9F363C0A0ABF}</author>
    <author>tc={147B525A-3521-4D44-BCBD-BCF8F92EF022}</author>
    <author>tc={54042AC0-C3A8-43F2-BCF4-DEFB0A1495DC}</author>
    <author>tc={8F1582B0-30F4-42E5-8F66-7CFE821BCABF}</author>
    <author>tc={EE9BA8FD-6F76-44F6-9E1D-38EACF6F08E1}</author>
    <author>tc={472227A8-F717-4CDE-8810-39C62D15CD69}</author>
    <author>tc={0BF820BC-94B5-44A9-9A74-6DAD8CC9AF4B}</author>
    <author>tc={0E5F26FA-1B41-4994-896D-7B0DF14BE8F2}</author>
    <author>tc={7AC05C1B-F609-4D50-90A7-79E6AA33B082}</author>
    <author>tc={32DC524F-EFF4-42F7-A747-1C97FDF849E1}</author>
    <author>tc={D261EB6A-D052-482A-BEC6-8F8C84906519}</author>
    <author>tc={5F553132-0968-46E7-80C3-52F7AB4A588C}</author>
    <author>tc={BD6F8B06-8FDE-4207-B76B-A0F5B35FD206}</author>
    <author>tc={034B9CCC-3DF5-498D-B599-866B035A4049}</author>
    <author>tc={52731599-A7CA-4A71-9FD7-8D77DECF00FE}</author>
    <author>tc={70A8839B-D6A3-4C56-9D12-D1E2DDBBC3A0}</author>
    <author>tc={6DF22DAB-128B-4D28-81B9-399221FDD0B6}</author>
    <author>tc={2944A209-8082-42AF-820A-9194D271D037}</author>
    <author>tc={B96EBB87-0DE4-4713-9C75-C00A42113B51}</author>
    <author>tc={3BB86966-5568-4BE1-A96F-000237F699B7}</author>
    <author>tc={0769B03D-1617-40DE-B6D7-FA7174497E18}</author>
    <author>tc={0AE018B8-9579-4215-ADA3-AAD814A087BD}</author>
    <author>tc={75705C83-4F16-4282-A805-EA8C00BA58A5}</author>
    <author/>
    <author>Lara Fumaco</author>
    <author>Amanda da Cunha Figueira</author>
  </authors>
  <commentList>
    <comment ref="J14" authorId="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Neste valor incluiu-se as quadras</t>
        </r>
      </text>
    </comment>
    <comment ref="K14" authorId="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Neste valor, a quadra não coberta não foi incluída, pois trata-se apenas de um piso de concreto</t>
        </r>
      </text>
    </comment>
    <comment ref="AE15" authorId="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Esta escola divide-se em duas (com uma rua entre as unidades). São portanto, dois projetos</t>
        </r>
      </text>
    </comment>
    <comment ref="AM15" authorId="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Esta escola divide-se em duas (com uma rua entre as unidades). São portanto, duas cozinhas e duas centrais.</t>
        </r>
      </text>
    </comment>
    <comment ref="J17" authorId="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principal possui projeto arquitetônico completo. Esta metragem refere-se a uma área nos fundos onde tem brinquedos e quadra, não constante no arquitetônico.</t>
        </r>
      </text>
    </comment>
    <comment ref="H18" authorId="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Escola com pequena área não pavimentada, apenas 01 árvore</t>
        </r>
      </text>
    </comment>
    <comment ref="M18" authorId="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do lote, pois é totalmente pavimentado e requer projeto de drenagem.</t>
        </r>
      </text>
    </comment>
    <comment ref="AF18" authorId="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Rede funciona bem.</t>
        </r>
      </text>
    </comment>
    <comment ref="AH18" authorId="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Rede funciona bem.</t>
        </r>
      </text>
    </comment>
    <comment ref="AF19" authorId="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Funciona bem</t>
        </r>
      </text>
    </comment>
    <comment ref="AH19" authorId="1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Funciona bem</t>
        </r>
      </text>
    </comment>
    <comment ref="E20" authorId="1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dos lotes</t>
        </r>
      </text>
    </comment>
    <comment ref="H20" authorId="1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não pavimentada</t>
        </r>
      </text>
    </comment>
    <comment ref="J20" authorId="1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constar comentário</t>
        </r>
      </text>
    </comment>
    <comment ref="K20" authorId="1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constar comentário</t>
        </r>
      </text>
    </comment>
    <comment ref="L20" authorId="1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constar comentário</t>
        </r>
      </text>
    </comment>
    <comment ref="M20" authorId="1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N20" authorId="1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Acessibilidade</t>
        </r>
      </text>
    </comment>
    <comment ref="O20" authorId="1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Acessibilidade</t>
        </r>
      </text>
    </comment>
    <comment ref="Y20" authorId="1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AA20" authorId="1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AC20" authorId="2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AF20" authorId="2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AG20" authorId="2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total construída, exceto onde foi comentado</t>
        </r>
      </text>
    </comment>
    <comment ref="AM20" authorId="2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01 por escola, exceto onde constar comentário</t>
        </r>
      </text>
    </comment>
    <comment ref="AO20" authorId="2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Acrescentada 01 unidade em escolas com 02 pavimentos</t>
        </r>
      </text>
    </comment>
    <comment ref="AP20" authorId="2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Área de calçada, onde faz testada</t>
        </r>
      </text>
    </comment>
    <comment ref="J22" authorId="25" shapeId="0">
      <text>
        <r>
          <rPr>
            <sz val="11"/>
            <color rgb="FF000000"/>
            <rFont val="Calibri"/>
            <family val="2"/>
          </rPr>
          <t>Projeto do FNDE, não existem nos arquivos da SMOI, algumas mudanças de layout.</t>
        </r>
      </text>
    </comment>
    <comment ref="K22" authorId="25" shapeId="0">
      <text>
        <r>
          <rPr>
            <sz val="11"/>
            <color rgb="FF000000"/>
            <rFont val="Calibri"/>
            <family val="2"/>
          </rPr>
          <t>Projeto do FNDE, não existem nos arquivos da SMOI</t>
        </r>
      </text>
    </comment>
    <comment ref="L22" authorId="25" shapeId="0">
      <text>
        <r>
          <rPr>
            <sz val="11"/>
            <color rgb="FF000000"/>
            <rFont val="Calibri"/>
            <family val="2"/>
          </rPr>
          <t>Projeto do FNDE, não existem nos arquivos da SMED</t>
        </r>
      </text>
    </comment>
    <comment ref="M22" authorId="25" shapeId="0">
      <text>
        <r>
          <rPr>
            <sz val="11"/>
            <color rgb="FF000000"/>
            <rFont val="Calibri"/>
            <family val="2"/>
          </rPr>
          <t>Projeto do FNDE, não existem nos arquivos da SMOI</t>
        </r>
      </text>
    </comment>
    <comment ref="N22" authorId="25" shapeId="0">
      <text>
        <r>
          <rPr>
            <sz val="11"/>
            <color rgb="FF000000"/>
            <rFont val="Calibri"/>
            <family val="2"/>
          </rPr>
          <t xml:space="preserve">Acessibilidade calçada e interna
</t>
        </r>
      </text>
    </comment>
    <comment ref="AA22" authorId="25" shapeId="0">
      <text>
        <r>
          <rPr>
            <sz val="11"/>
            <color rgb="FF000000"/>
            <rFont val="Calibri"/>
            <family val="2"/>
          </rPr>
          <t xml:space="preserve">Iluminação não atende demandas de algumas salas
</t>
        </r>
      </text>
    </comment>
    <comment ref="AM22" authorId="25" shapeId="0">
      <text>
        <r>
          <rPr>
            <sz val="11"/>
            <color rgb="FF000000"/>
            <rFont val="Calibri"/>
            <family val="2"/>
          </rPr>
          <t xml:space="preserve">Adequar central de gás ao padrão  utilizado em todas as escolas.
</t>
        </r>
      </text>
    </comment>
    <comment ref="AQ22" authorId="25" shapeId="0">
      <text>
        <r>
          <rPr>
            <sz val="11"/>
            <color rgb="FF000000"/>
            <rFont val="Calibri"/>
            <family val="2"/>
          </rPr>
          <t>impermeabilizações de cobertura</t>
        </r>
      </text>
    </comment>
    <comment ref="H23" authorId="25" shapeId="0">
      <text>
        <r>
          <rPr>
            <sz val="11"/>
            <color rgb="FF000000"/>
            <rFont val="Calibri"/>
            <family val="2"/>
          </rPr>
          <t>Existem arvores que necessitam poda e remoção</t>
        </r>
      </text>
    </comment>
    <comment ref="J23" authorId="25" shapeId="0">
      <text>
        <r>
          <rPr>
            <sz val="11"/>
            <color rgb="FF000000"/>
            <rFont val="Calibri"/>
            <family val="2"/>
          </rPr>
          <t xml:space="preserve">Existem alterações internas de layout e acréscimo de áreas em alvenaria e outra em madeira que não constam em projeto,  e os projetos existentes estão com áreas que são da emei nova gleba.
</t>
        </r>
      </text>
    </comment>
    <comment ref="K23" authorId="25" shapeId="0">
      <text>
        <r>
          <rPr>
            <sz val="11"/>
            <color rgb="FF000000"/>
            <rFont val="Calibri"/>
            <family val="2"/>
          </rPr>
          <t>Existem alterações internas de layout e acréscimo de áreas que não constam em projeto e os projetos existentes estão com áreas que são da emei nova gleba</t>
        </r>
      </text>
    </comment>
    <comment ref="L23" authorId="25" shapeId="0">
      <text>
        <r>
          <rPr>
            <sz val="11"/>
            <color rgb="FF000000"/>
            <rFont val="Calibri"/>
            <family val="2"/>
          </rPr>
          <t>Existem alterações internas de layout e acréscimo de áreas que não constam em projeto e os projetos existentes estão com áreas que são da emei nova gleba</t>
        </r>
      </text>
    </comment>
    <comment ref="M23" authorId="25" shapeId="0">
      <text>
        <r>
          <rPr>
            <sz val="11"/>
            <color rgb="FF000000"/>
            <rFont val="Calibri"/>
            <family val="2"/>
          </rPr>
          <t>os projetos existentes estão com áreas que são da emei nova gleba</t>
        </r>
      </text>
    </comment>
    <comment ref="N23" authorId="25" shapeId="0">
      <text>
        <r>
          <rPr>
            <sz val="11"/>
            <color rgb="FF000000"/>
            <rFont val="Calibri"/>
            <family val="2"/>
          </rPr>
          <t>Acessibilidade calçada e toda acessibilidade
 interna, edificação de madeira e sala de educação</t>
        </r>
      </text>
    </comment>
    <comment ref="O23" authorId="25" shapeId="0">
      <text>
        <r>
          <rPr>
            <sz val="11"/>
            <color rgb="FF000000"/>
            <rFont val="Calibri"/>
            <family val="2"/>
          </rPr>
          <t>Acessibilidade calçada e toda acessibilidade
 interna, edificação de madeira e sala de educação</t>
        </r>
      </text>
    </comment>
    <comment ref="AA23" authorId="25" shapeId="0">
      <text>
        <r>
          <rPr>
            <sz val="11"/>
            <color rgb="FF000000"/>
            <rFont val="Calibri"/>
            <family val="2"/>
          </rPr>
          <t>Redes novas sem projeto, quadros defasados, instalações eletricas com fiação aparente.</t>
        </r>
      </text>
    </comment>
    <comment ref="AM23" authorId="25" shapeId="0">
      <text>
        <r>
          <rPr>
            <sz val="11"/>
            <color rgb="FF000000"/>
            <rFont val="Calibri"/>
            <family val="2"/>
          </rPr>
          <t>Gas da sala dos funcionários não está na rede de gás</t>
        </r>
      </text>
    </comment>
    <comment ref="H24" authorId="25" shapeId="0">
      <text>
        <r>
          <rPr>
            <sz val="11"/>
            <color rgb="FF000000"/>
            <rFont val="Calibri"/>
            <family val="2"/>
          </rPr>
          <t>Vegetação do lote lindeiro, sobre solariun, causa avarias na cobertura dos berçarios</t>
        </r>
      </text>
    </comment>
    <comment ref="J24" authorId="25" shapeId="0">
      <text>
        <r>
          <rPr>
            <sz val="11"/>
            <color rgb="FF000000"/>
            <rFont val="Calibri"/>
            <family val="2"/>
          </rPr>
          <t>Projeto do FNDE, não existem nos arquivos da SMED, algumas mudanças de layout.</t>
        </r>
      </text>
    </comment>
    <comment ref="K24" authorId="25" shapeId="0">
      <text>
        <r>
          <rPr>
            <sz val="11"/>
            <color rgb="FF000000"/>
            <rFont val="Calibri"/>
            <family val="2"/>
          </rPr>
          <t>Projeto do FNDE, não existem nos arquivos da SMED</t>
        </r>
      </text>
    </comment>
    <comment ref="L24" authorId="25" shapeId="0">
      <text>
        <r>
          <rPr>
            <sz val="11"/>
            <color rgb="FF000000"/>
            <rFont val="Calibri"/>
            <family val="2"/>
          </rPr>
          <t>Projeto do FNDE, não existem nos arquivos da SMED</t>
        </r>
      </text>
    </comment>
    <comment ref="M24" authorId="25" shapeId="0">
      <text>
        <r>
          <rPr>
            <sz val="11"/>
            <color rgb="FF000000"/>
            <rFont val="Calibri"/>
            <family val="2"/>
          </rPr>
          <t>Projeto do FNDE, não existem nos arquivos da SMED</t>
        </r>
      </text>
    </comment>
    <comment ref="N24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O24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U24" authorId="25" shapeId="0">
      <text>
        <r>
          <rPr>
            <sz val="11"/>
            <color rgb="FF000000"/>
            <rFont val="Calibri"/>
            <family val="2"/>
          </rPr>
          <t>Escola executada com sistema, estrutura metálica com fechamento de placas leves. Estruturas estão em várias situações com avarias.</t>
        </r>
      </text>
    </comment>
    <comment ref="AA24" authorId="25" shapeId="0">
      <text>
        <r>
          <rPr>
            <sz val="11"/>
            <color rgb="FF000000"/>
            <rFont val="Calibri"/>
            <family val="2"/>
          </rPr>
          <t>Redes novas sem projeto, quadros defasados, instalações elétricas com fiação aparente.</t>
        </r>
      </text>
    </comment>
    <comment ref="AQ24" authorId="25" shapeId="0">
      <text>
        <r>
          <rPr>
            <sz val="11"/>
            <color rgb="FF000000"/>
            <rFont val="Calibri"/>
            <family val="2"/>
          </rPr>
          <t xml:space="preserve">Impermeabilização de cobertura, paredes e fundações
</t>
        </r>
      </text>
    </comment>
    <comment ref="H25" authorId="25" shapeId="0">
      <text>
        <r>
          <rPr>
            <sz val="11"/>
            <color rgb="FF000000"/>
            <rFont val="Calibri"/>
            <family val="2"/>
          </rPr>
          <t>Árvores ao fundo estão comprometendo a estrutura do muro</t>
        </r>
      </text>
    </comment>
    <comment ref="J25" authorId="25" shapeId="0">
      <text>
        <r>
          <rPr>
            <sz val="11"/>
            <color rgb="FF000000"/>
            <rFont val="Calibri"/>
            <family val="2"/>
          </rPr>
          <t>Projetos do arquivo, estão desatualizados, foram feitas alterações de layout, demolições  acréscimos
 de áreas construídas e nos projetos constam áreas conjuntas a EMEF João Antonio Satte</t>
        </r>
      </text>
    </comment>
    <comment ref="K25" authorId="25" shapeId="0">
      <text>
        <r>
          <rPr>
            <sz val="11"/>
            <color rgb="FF000000"/>
            <rFont val="Calibri"/>
            <family val="2"/>
          </rPr>
          <t>Projetos do arquivo, estão desatualizados, foram feitas alterações de layout, demolições  acréscimos
de áreas construídas e nos projetos constam áreas conjuntas a EMEF João Antonio Satte</t>
        </r>
      </text>
    </comment>
    <comment ref="L25" authorId="25" shapeId="0">
      <text>
        <r>
          <rPr>
            <sz val="11"/>
            <color rgb="FF000000"/>
            <rFont val="Calibri"/>
            <family val="2"/>
          </rPr>
          <t>Projetos do arquivo, estão desatualizados, foram feitas alterações de layout, demolições  acréscimos
de áreas construídas e nos projetos constam áreas conjuntas a EMEF João Antonio Satte</t>
        </r>
      </text>
    </comment>
    <comment ref="M25" authorId="25" shapeId="0">
      <text>
        <r>
          <rPr>
            <sz val="11"/>
            <color rgb="FF000000"/>
            <rFont val="Calibri"/>
            <family val="2"/>
          </rPr>
          <t>Projetos do arquivo, estão desatualizados, foram feitas alterações de layout, demolições  acréscimos
de áreas construídas e nos projetos constam áreas conjuntas a EMEF João Antonio Satte</t>
        </r>
      </text>
    </comment>
    <comment ref="N25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O25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R25" authorId="25" shapeId="0">
      <text>
        <r>
          <rPr>
            <sz val="11"/>
            <color rgb="FF000000"/>
            <rFont val="Calibri"/>
            <family val="2"/>
          </rPr>
          <t>Problemas de infiltração ascendente, fazer projeto de impermeabilização e recuperação
de supras estruturas</t>
        </r>
      </text>
    </comment>
    <comment ref="U25" authorId="25" shapeId="0">
      <text>
        <r>
          <rPr>
            <sz val="11"/>
            <color rgb="FF000000"/>
            <rFont val="Calibri"/>
            <family val="2"/>
          </rPr>
          <t>Problemas de infiltração ascendente, fazer projeto de impermeabilização e recuperação
de supras estruturas</t>
        </r>
      </text>
    </comment>
    <comment ref="AA25" authorId="25" shapeId="0">
      <text>
        <r>
          <rPr>
            <sz val="11"/>
            <color rgb="FF000000"/>
            <rFont val="Calibri"/>
            <family val="2"/>
          </rPr>
          <t>Redes novas sem projeto, quadros defasados, instalações eletricas com fiação aparente.</t>
        </r>
      </text>
    </comment>
    <comment ref="AM25" authorId="25" shapeId="0">
      <text>
        <r>
          <rPr>
            <sz val="11"/>
            <color rgb="FF000000"/>
            <rFont val="Calibri"/>
            <family val="2"/>
          </rPr>
          <t>Gas da sala dos funcionários não está na rede de gás</t>
        </r>
      </text>
    </comment>
    <comment ref="AQ25" authorId="25" shapeId="0">
      <text>
        <r>
          <rPr>
            <sz val="11"/>
            <color rgb="FF000000"/>
            <rFont val="Calibri"/>
            <family val="2"/>
          </rPr>
          <t xml:space="preserve">Impermeabilização de fundação e cobertura
</t>
        </r>
      </text>
    </comment>
    <comment ref="H26" authorId="25" shapeId="0">
      <text>
        <r>
          <rPr>
            <sz val="11"/>
            <color rgb="FF000000"/>
            <rFont val="Calibri"/>
            <family val="2"/>
          </rPr>
          <t xml:space="preserve">Algumas árvores necessitam poda e retirada
</t>
        </r>
      </text>
    </comment>
    <comment ref="J26" authorId="25" shapeId="0">
      <text>
        <r>
          <rPr>
            <sz val="11"/>
            <color rgb="FF000000"/>
            <rFont val="Calibri"/>
            <family val="2"/>
          </rPr>
          <t>Alterações de layout interno sem acréscimo de áreas</t>
        </r>
      </text>
    </comment>
    <comment ref="L26" authorId="25" shapeId="0">
      <text>
        <r>
          <rPr>
            <sz val="11"/>
            <color rgb="FF000000"/>
            <rFont val="Calibri"/>
            <family val="2"/>
          </rPr>
          <t>Redes elétricas instaladas sem projeto</t>
        </r>
      </text>
    </comment>
    <comment ref="N26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O26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P26" authorId="25" shapeId="0">
      <text>
        <r>
          <rPr>
            <sz val="11"/>
            <color rgb="FF000000"/>
            <rFont val="Calibri"/>
            <family val="2"/>
          </rPr>
          <t>Problemas de infiltração ascendente, fazer projeto de impermeabilização e recuperação
de estruturas</t>
        </r>
      </text>
    </comment>
    <comment ref="R26" authorId="25" shapeId="0">
      <text>
        <r>
          <rPr>
            <sz val="11"/>
            <color rgb="FF000000"/>
            <rFont val="Calibri"/>
            <family val="2"/>
          </rPr>
          <t>Problemas de infiltração ascendente, fazer projeto de impermeabilização e recuperação
de estruturas</t>
        </r>
      </text>
    </comment>
    <comment ref="V26" authorId="25" shapeId="0">
      <text>
        <r>
          <rPr>
            <sz val="11"/>
            <color rgb="FF000000"/>
            <rFont val="Calibri"/>
            <family val="2"/>
          </rPr>
          <t>Estrutura de madeira de telhado sobre refeitório está comprometida, foram  trocadas as telhas e o madeiramento não.</t>
        </r>
      </text>
    </comment>
    <comment ref="AA26" authorId="25" shapeId="0">
      <text>
        <r>
          <rPr>
            <sz val="11"/>
            <color rgb="FF000000"/>
            <rFont val="Calibri"/>
            <family val="2"/>
          </rPr>
          <t>Redes novas sem projeto, quadros defasados, instalações elétricas com fiação aparente.</t>
        </r>
      </text>
    </comment>
    <comment ref="AQ26" authorId="25" shapeId="0">
      <text>
        <r>
          <rPr>
            <sz val="11"/>
            <color rgb="FF000000"/>
            <rFont val="Calibri"/>
            <family val="2"/>
          </rPr>
          <t>Impermeabilização de fundação e cobertura</t>
        </r>
      </text>
    </comment>
    <comment ref="H27" authorId="25" shapeId="0">
      <text>
        <r>
          <rPr>
            <sz val="11"/>
            <color rgb="FF000000"/>
            <rFont val="Calibri"/>
            <family val="2"/>
          </rPr>
          <t>Algumas árvores necessitam de poda e remoção</t>
        </r>
      </text>
    </comment>
    <comment ref="J27" authorId="25" shapeId="0">
      <text>
        <r>
          <rPr>
            <sz val="11"/>
            <color rgb="FF000000"/>
            <rFont val="Calibri"/>
            <family val="2"/>
          </rPr>
          <t>Projeto elevador
Precisa de acessibilidade</t>
        </r>
      </text>
    </comment>
    <comment ref="L27" authorId="25" shapeId="0">
      <text>
        <r>
          <rPr>
            <sz val="10"/>
            <color rgb="FF000000"/>
            <rFont val="Arial"/>
            <family val="2"/>
          </rPr>
          <t>Instalações eletricas novas  sem projeto</t>
        </r>
      </text>
    </comment>
    <comment ref="N27" authorId="25" shapeId="0">
      <text>
        <r>
          <rPr>
            <sz val="11"/>
            <color rgb="FF000000"/>
            <rFont val="Calibri"/>
            <family val="2"/>
          </rPr>
          <t xml:space="preserve">Acessibilidade calçada e interna
</t>
        </r>
      </text>
    </comment>
    <comment ref="O27" authorId="25" shapeId="0">
      <text>
        <r>
          <rPr>
            <sz val="11"/>
            <color rgb="FF000000"/>
            <rFont val="Calibri"/>
            <family val="2"/>
          </rPr>
          <t xml:space="preserve">Acessibilidade calçada e interna
</t>
        </r>
      </text>
    </comment>
    <comment ref="P27" authorId="25" shapeId="0">
      <text>
        <r>
          <rPr>
            <sz val="11"/>
            <color rgb="FF000000"/>
            <rFont val="Calibri"/>
            <family val="2"/>
          </rPr>
          <t>Infiltração ascendente por falta de impermeabilização</t>
        </r>
      </text>
    </comment>
    <comment ref="R27" authorId="25" shapeId="0">
      <text>
        <r>
          <rPr>
            <sz val="11"/>
            <color rgb="FF000000"/>
            <rFont val="Calibri"/>
            <family val="2"/>
          </rPr>
          <t>Infiltração ascendente por falta de impermeabilização</t>
        </r>
      </text>
    </comment>
    <comment ref="AA27" authorId="25" shapeId="0">
      <text>
        <r>
          <rPr>
            <sz val="11"/>
            <color rgb="FF000000"/>
            <rFont val="Calibri"/>
            <family val="2"/>
          </rPr>
          <t>Redes novas sem projeto, quadros defasados, instalações elétricas com fiação aparente.</t>
        </r>
      </text>
    </comment>
    <comment ref="AF27" authorId="25" shapeId="0">
      <text>
        <r>
          <rPr>
            <sz val="11"/>
            <color rgb="FF000000"/>
            <rFont val="Calibri"/>
            <family val="2"/>
          </rPr>
          <t xml:space="preserve">Esgoto do bloco da cozinha
</t>
        </r>
      </text>
    </comment>
    <comment ref="AQ27" authorId="25" shapeId="0">
      <text>
        <r>
          <rPr>
            <sz val="11"/>
            <color rgb="FF000000"/>
            <rFont val="Calibri"/>
            <family val="2"/>
          </rPr>
          <t>Impermeabilização de fundação</t>
        </r>
      </text>
    </comment>
    <comment ref="AA28" authorId="25" shapeId="0">
      <text>
        <r>
          <rPr>
            <sz val="11"/>
            <color rgb="FF000000"/>
            <rFont val="Calibri"/>
            <family val="2"/>
          </rPr>
          <t>Todas com instalações eletricas, extensões de elétrica, sem projeto.</t>
        </r>
      </text>
    </comment>
    <comment ref="O30" authorId="25" shapeId="0">
      <text>
        <r>
          <rPr>
            <sz val="11"/>
            <color rgb="FF000000"/>
            <rFont val="Calibri"/>
            <family val="2"/>
          </rPr>
          <t>Acessibilidade calçada e interna</t>
        </r>
      </text>
    </comment>
    <comment ref="P3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banheiros acessíveis</t>
        </r>
      </text>
    </comment>
    <comment ref="Q3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banheiros acessíveis</t>
        </r>
      </text>
    </comment>
    <comment ref="T3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banheiros acessíveis</t>
        </r>
      </text>
    </comment>
    <comment ref="P3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3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3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P3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um refeitório.</t>
        </r>
      </text>
    </comment>
    <comment ref="Q3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um refeitório.</t>
        </r>
      </text>
    </comment>
    <comment ref="T3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da construção de um refeitório.</t>
        </r>
      </text>
    </comment>
    <comment ref="J39" authorId="25" shapeId="0">
      <text>
        <r>
          <rPr>
            <sz val="11"/>
            <color rgb="FF000000"/>
            <rFont val="Calibri"/>
            <family val="2"/>
            <charset val="1"/>
          </rPr>
          <t>Banheiro externo, solário superior coberto e área entre lavanderia e cozinha</t>
        </r>
      </text>
    </comment>
    <comment ref="M39" authorId="25" shapeId="0">
      <text>
        <r>
          <rPr>
            <sz val="11"/>
            <color rgb="FF000000"/>
            <rFont val="Calibri"/>
            <family val="2"/>
            <charset val="1"/>
          </rPr>
          <t>As inst. atuais serão reformadas e modificadas via ata de registro nº 98/2022</t>
        </r>
      </text>
    </comment>
    <comment ref="N39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3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3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X39" authorId="25" shapeId="0">
      <text>
        <r>
          <rPr>
            <sz val="11"/>
            <color rgb="FF000000"/>
            <rFont val="Calibri"/>
            <family val="2"/>
            <charset val="1"/>
          </rPr>
          <t>As instalações hoje são novas, será necessário caso queira se instalar a climatização e substação</t>
        </r>
      </text>
    </comment>
    <comment ref="Y39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P39" authorId="25" shapeId="0">
      <text>
        <r>
          <rPr>
            <sz val="11"/>
            <color rgb="FF000000"/>
            <rFont val="Calibri"/>
            <family val="2"/>
            <charset val="1"/>
          </rPr>
          <t>Passeio total</t>
        </r>
      </text>
    </comment>
    <comment ref="Q4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Y40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40" authorId="25" shapeId="0">
      <text>
        <r>
          <rPr>
            <sz val="11"/>
            <color rgb="FF000000"/>
            <rFont val="Calibri"/>
            <family val="2"/>
            <charset val="1"/>
          </rPr>
          <t>Entre a central de gás e o bloco 8- local alagamentos</t>
        </r>
      </text>
    </comment>
    <comment ref="AP40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Na Av, Caiscais , largura considerada 2,50, visto que há previsão de duplicação da via
</t>
        </r>
      </text>
    </comment>
    <comment ref="N41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O41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4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Y41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41" authorId="25" shapeId="0">
      <text>
        <r>
          <rPr>
            <sz val="11"/>
            <color rgb="FF000000"/>
            <rFont val="Calibri"/>
            <family val="2"/>
            <charset val="1"/>
          </rPr>
          <t>Calhas da cobertura</t>
        </r>
      </text>
    </comment>
    <comment ref="AM41" authorId="25" shapeId="0">
      <text>
        <r>
          <rPr>
            <sz val="11"/>
            <color rgb="FF000000"/>
            <rFont val="Calibri"/>
            <family val="2"/>
            <charset val="1"/>
          </rPr>
          <t>Central de gás a menos de 3m das aberturas.</t>
        </r>
      </text>
    </comment>
    <comment ref="AP41" authorId="25" shapeId="0">
      <text>
        <r>
          <rPr>
            <sz val="11"/>
            <color rgb="FF000000"/>
            <rFont val="Calibri"/>
            <family val="2"/>
            <charset val="1"/>
          </rPr>
          <t>Passeio público total</t>
        </r>
      </text>
    </comment>
    <comment ref="J42" authorId="25" shapeId="0">
      <text>
        <r>
          <rPr>
            <sz val="11"/>
            <color rgb="FF000000"/>
            <rFont val="Calibri"/>
            <family val="2"/>
            <charset val="1"/>
          </rPr>
          <t>Acessos cobertos</t>
        </r>
      </text>
    </comment>
    <comment ref="K42" authorId="25" shapeId="0">
      <text>
        <r>
          <rPr>
            <sz val="11"/>
            <color rgb="FF000000"/>
            <rFont val="Calibri"/>
            <family val="2"/>
            <charset val="1"/>
          </rPr>
          <t>Acesssos cobertos</t>
        </r>
      </text>
    </comment>
    <comment ref="N42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O42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4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Y42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42" authorId="25" shapeId="0">
      <text>
        <r>
          <rPr>
            <sz val="11"/>
            <color rgb="FF000000"/>
            <rFont val="Calibri"/>
            <family val="2"/>
            <charset val="1"/>
          </rPr>
          <t>Educação infantil e área praça brinquedos</t>
        </r>
      </text>
    </comment>
    <comment ref="AP42" authorId="25" shapeId="0">
      <text>
        <r>
          <rPr>
            <sz val="11"/>
            <color rgb="FF000000"/>
            <rFont val="Calibri"/>
            <family val="2"/>
            <charset val="1"/>
          </rPr>
          <t>Passeio público total</t>
        </r>
      </text>
    </comment>
    <comment ref="Q4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4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4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5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5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6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6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7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7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8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8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N97" authorId="25" shapeId="0">
      <text>
        <r>
          <rPr>
            <sz val="11"/>
            <color rgb="FF000000"/>
            <rFont val="Calibri"/>
            <family val="2"/>
            <charset val="1"/>
          </rPr>
          <t>Projeto de cobertura para espera dos pais</t>
        </r>
      </text>
    </comment>
    <comment ref="O97" authorId="25" shapeId="0">
      <text>
        <r>
          <rPr>
            <sz val="11"/>
            <color rgb="FF000000"/>
            <rFont val="Calibri"/>
            <family val="2"/>
            <charset val="1"/>
          </rPr>
          <t>Projeto de cobertura para espera dos pais</t>
        </r>
      </text>
    </comment>
    <comment ref="Q9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U97" authorId="25" shapeId="0">
      <text>
        <r>
          <rPr>
            <sz val="11"/>
            <color rgb="FF000000"/>
            <rFont val="Calibri"/>
            <family val="2"/>
          </rPr>
          <t>Projeto de cobertura para espera dos pais</t>
        </r>
      </text>
    </comment>
    <comment ref="AP97" authorId="25" shapeId="0">
      <text>
        <r>
          <rPr>
            <sz val="11"/>
            <color rgb="FF000000"/>
            <rFont val="Calibri"/>
            <family val="2"/>
            <charset val="1"/>
          </rPr>
          <t>Passeio público e sarjetas, necessita limpeza</t>
        </r>
      </text>
    </comment>
    <comment ref="Q9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9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9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J100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Áreas coberta cozinha/ refeitório, pátio coberto e quiosque </t>
        </r>
      </text>
    </comment>
    <comment ref="N100" authorId="25" shapeId="0">
      <text>
        <r>
          <rPr>
            <sz val="11"/>
            <color rgb="FF000000"/>
            <rFont val="Calibri"/>
            <family val="2"/>
          </rPr>
          <t>Acesso escola estrutura para espera alunos</t>
        </r>
      </text>
    </comment>
    <comment ref="O100" authorId="25" shapeId="0">
      <text>
        <r>
          <rPr>
            <sz val="11"/>
            <color rgb="FF000000"/>
            <rFont val="Calibri"/>
            <family val="2"/>
          </rPr>
          <t>Acesso escola estrutura para espera alunos</t>
        </r>
      </text>
    </comment>
    <comment ref="Q10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U100" authorId="25" shapeId="0">
      <text>
        <r>
          <rPr>
            <sz val="11"/>
            <color rgb="FF000000"/>
            <rFont val="Calibri"/>
            <family val="2"/>
            <charset val="1"/>
          </rPr>
          <t>Acesso escola estrutura para espera alunos</t>
        </r>
      </text>
    </comment>
    <comment ref="Y100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100" authorId="25" shapeId="0">
      <text>
        <r>
          <rPr>
            <sz val="11"/>
            <color rgb="FF000000"/>
            <rFont val="Calibri"/>
            <family val="2"/>
            <charset val="1"/>
          </rPr>
          <t>Alagamento em toda escola</t>
        </r>
      </text>
    </comment>
    <comment ref="AP100" authorId="25" shapeId="0">
      <text>
        <r>
          <rPr>
            <sz val="11"/>
            <color rgb="FF000000"/>
            <rFont val="Calibri"/>
            <family val="2"/>
            <charset val="1"/>
          </rPr>
          <t>Passeio público</t>
        </r>
      </text>
    </comment>
    <comment ref="Q10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2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3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5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6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7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Q10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8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J109" authorId="25" shapeId="0">
      <text>
        <r>
          <rPr>
            <sz val="11"/>
            <color rgb="FF000000"/>
            <rFont val="Calibri"/>
            <family val="2"/>
            <charset val="1"/>
          </rPr>
          <t>Ampliação do refeitório e salas de aula, salas de ed. infantil e bloco novo 2008.</t>
        </r>
      </text>
    </comment>
    <comment ref="K109" authorId="25" shapeId="0">
      <text>
        <r>
          <rPr>
            <sz val="11"/>
            <color rgb="FF000000"/>
            <rFont val="Calibri"/>
            <family val="2"/>
            <charset val="1"/>
          </rPr>
          <t>Ampliação do refeitório e salas de aula, salas de ed. infantil e bloco novo 2008.</t>
        </r>
      </text>
    </comment>
    <comment ref="N109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O109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10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09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Y109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109" authorId="25" shapeId="0">
      <text>
        <r>
          <rPr>
            <sz val="11"/>
            <color rgb="FF000000"/>
            <rFont val="Calibri"/>
            <family val="2"/>
            <charset val="1"/>
          </rPr>
          <t>Alagamento em toda escola, pontos de esgoto com óleo</t>
        </r>
      </text>
    </comment>
    <comment ref="AP109" authorId="25" shapeId="0">
      <text>
        <r>
          <rPr>
            <sz val="11"/>
            <color rgb="FF000000"/>
            <rFont val="Calibri"/>
            <family val="2"/>
            <charset val="1"/>
          </rPr>
          <t>Passeio público total</t>
        </r>
      </text>
    </comment>
    <comment ref="Q11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10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J111" authorId="25" shapeId="0">
      <text>
        <r>
          <rPr>
            <sz val="11"/>
            <color rgb="FF000000"/>
            <rFont val="Calibri"/>
            <family val="2"/>
            <charset val="1"/>
          </rPr>
          <t>Não tem nº processo SEI para vermos os projetos existentes</t>
        </r>
      </text>
    </comment>
    <comment ref="K111" authorId="25" shapeId="0">
      <text>
        <r>
          <rPr>
            <sz val="11"/>
            <color rgb="FF000000"/>
            <rFont val="Calibri"/>
            <family val="2"/>
            <charset val="1"/>
          </rPr>
          <t>Não tem nº processo SEI para vermos os projetos existentes</t>
        </r>
      </text>
    </comment>
    <comment ref="N111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O111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11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11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Y111" authorId="25" shapeId="0">
      <text>
        <r>
          <rPr>
            <sz val="11"/>
            <color rgb="FF000000"/>
            <rFont val="Calibri"/>
            <family val="2"/>
            <charset val="1"/>
          </rPr>
          <t>ppci</t>
        </r>
      </text>
    </comment>
    <comment ref="AH111" authorId="25" shapeId="0">
      <text>
        <r>
          <rPr>
            <sz val="11"/>
            <color rgb="FF000000"/>
            <rFont val="Calibri"/>
            <family val="2"/>
            <charset val="1"/>
          </rPr>
          <t>Alagamento em toda escola</t>
        </r>
      </text>
    </comment>
    <comment ref="AP111" authorId="25" shapeId="0">
      <text>
        <r>
          <rPr>
            <sz val="11"/>
            <color rgb="FF000000"/>
            <rFont val="Calibri"/>
            <family val="2"/>
            <charset val="1"/>
          </rPr>
          <t>Passeio público total</t>
        </r>
      </text>
    </comment>
    <comment ref="O114" authorId="25" shapeId="0">
      <text>
        <r>
          <rPr>
            <sz val="11"/>
            <color rgb="FF000000"/>
            <rFont val="Calibri"/>
            <family val="2"/>
            <charset val="1"/>
          </rPr>
          <t>acessibilidade</t>
        </r>
      </text>
    </comment>
    <comment ref="Q11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T114" authorId="26" shapeId="0">
      <text>
        <r>
          <rPr>
            <b/>
            <sz val="9"/>
            <color indexed="81"/>
            <rFont val="Tahoma"/>
            <family val="2"/>
          </rPr>
          <t>Lara Fumaco:</t>
        </r>
        <r>
          <rPr>
            <sz val="9"/>
            <color indexed="81"/>
            <rFont val="Tahoma"/>
            <family val="2"/>
          </rPr>
          <t xml:space="preserve">
previsão de construção da cobertura de uma quadra. 
</t>
        </r>
      </text>
    </comment>
    <comment ref="N127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Seis salas de aula
</t>
        </r>
      </text>
    </comment>
    <comment ref="O127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Seis salas de aula
</t>
        </r>
      </text>
    </comment>
    <comment ref="N130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Quatro salas de aula</t>
        </r>
      </text>
    </comment>
    <comment ref="O130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Quatro salas de aula</t>
        </r>
      </text>
    </comment>
    <comment ref="N132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Duas salas de aula</t>
        </r>
      </text>
    </comment>
    <comment ref="O132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Duas salas de aula</t>
        </r>
      </text>
    </comment>
    <comment ref="N135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Pátio Fechado</t>
        </r>
      </text>
    </comment>
    <comment ref="O135" authorId="27" shapeId="0">
      <text>
        <r>
          <rPr>
            <b/>
            <sz val="9"/>
            <color indexed="81"/>
            <rFont val="Tahoma"/>
            <family val="2"/>
          </rPr>
          <t>Amanda da Cunha Figueira:</t>
        </r>
        <r>
          <rPr>
            <sz val="9"/>
            <color indexed="81"/>
            <rFont val="Tahoma"/>
            <family val="2"/>
          </rPr>
          <t xml:space="preserve">
Pátio Fechado</t>
        </r>
      </text>
    </comment>
    <comment ref="AC139" authorId="25" shapeId="0">
      <text>
        <r>
          <rPr>
            <sz val="11"/>
            <color theme="1"/>
            <rFont val="Calibri"/>
            <family val="2"/>
            <scheme val="minor"/>
          </rPr>
          <t>Considerada a Sala de Direção e Sala de Informática.
	-Eduardo Preuss da Silva</t>
        </r>
      </text>
    </comment>
    <comment ref="AP139" authorId="25" shapeId="0">
      <text>
        <r>
          <rPr>
            <sz val="11"/>
            <color theme="1"/>
            <rFont val="Calibri"/>
            <family val="2"/>
            <scheme val="minor"/>
          </rPr>
          <t>Considerada calçada de acesso a quadra, a horta e a frente com o estacionamento.
	-Eduardo Preuss da Silva</t>
        </r>
      </text>
    </comment>
    <comment ref="AP140" authorId="25" shapeId="0">
      <text>
        <r>
          <rPr>
            <sz val="11"/>
            <color theme="1"/>
            <rFont val="Calibri"/>
            <family val="2"/>
            <scheme val="minor"/>
          </rPr>
          <t>Considerada área do pátio, para realizar acesso à escola por rampa.
	-Eduardo Preuss da Silva</t>
        </r>
      </text>
    </comment>
    <comment ref="AP142" authorId="25" shapeId="0">
      <text>
        <r>
          <rPr>
            <sz val="11"/>
            <color theme="1"/>
            <rFont val="Calibri"/>
            <family val="2"/>
            <scheme val="minor"/>
          </rPr>
          <t>Considerado apenas calçada.
	-Eduardo Preuss da Silva</t>
        </r>
      </text>
    </comment>
    <comment ref="V143" authorId="25" shapeId="0">
      <text>
        <r>
          <rPr>
            <sz val="11"/>
            <color theme="1"/>
            <rFont val="Calibri"/>
            <family val="2"/>
            <scheme val="minor"/>
          </rPr>
          <t>Considerado apenas bloco da Av. Bento Gonçalves.
	-Eduardo Preuss da Silva</t>
        </r>
      </text>
    </comment>
    <comment ref="AP143" authorId="25" shapeId="0">
      <text>
        <r>
          <rPr>
            <sz val="11"/>
            <color theme="1"/>
            <rFont val="Calibri"/>
            <family val="2"/>
            <scheme val="minor"/>
          </rPr>
          <t>Considerado calçada na frente da escola e rampa de acesso à edificação.
	-Eduardo Preuss da Silva</t>
        </r>
      </text>
    </comment>
    <comment ref="E146" authorId="25" shapeId="0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Levantamento topográfico e cadastral</t>
        </r>
      </text>
    </comment>
    <comment ref="N146" authorId="25" shapeId="0">
      <text>
        <r>
          <rPr>
            <sz val="11"/>
            <color rgb="FF000000"/>
            <rFont val="Calibri"/>
            <family val="2"/>
            <charset val="1"/>
          </rPr>
          <t>Considerado área do terreno para contemplar calçadas externas.</t>
        </r>
      </text>
    </comment>
    <comment ref="AF146" authorId="25" shapeId="0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Existe projeto de parte construída de 103,08m² Predio 5</t>
        </r>
      </text>
    </comment>
    <comment ref="AN146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Considerados guarida-prédio 1, escola principal - prédio 6, e atividades complementares - prédio 5. </t>
        </r>
      </text>
    </comment>
    <comment ref="AP146" authorId="25" shapeId="0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Considerados, calçamento passeio em frente a escola, e caminhos internos pavimentados.</t>
        </r>
      </text>
    </comment>
    <comment ref="N147" authorId="25" shapeId="0">
      <text>
        <r>
          <rPr>
            <sz val="11"/>
            <color rgb="FF000000"/>
            <rFont val="Calibri"/>
            <family val="2"/>
            <charset val="1"/>
          </rPr>
          <t>Acessibilidade, ampliação e gradis.</t>
        </r>
      </text>
    </comment>
    <comment ref="O147" authorId="25" shapeId="0">
      <text>
        <r>
          <rPr>
            <sz val="11"/>
            <color rgb="FF000000"/>
            <rFont val="Calibri"/>
            <family val="2"/>
            <charset val="1"/>
          </rPr>
          <t>Acessibilidade, ampliação e gradis.</t>
        </r>
      </text>
    </comment>
    <comment ref="AP147" authorId="25" shapeId="0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Considerados, calçamento passeio em frente a escola, e caminhos internos pavimentados.</t>
        </r>
      </text>
    </comment>
    <comment ref="E148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Levantamento Topográfico e Cadastral 
</t>
        </r>
      </text>
    </comment>
    <comment ref="N148" authorId="25" shapeId="0">
      <text>
        <r>
          <rPr>
            <sz val="11"/>
            <color rgb="FF000000"/>
            <rFont val="Calibri"/>
            <family val="2"/>
            <charset val="1"/>
          </rPr>
          <t>Necessidade de projeto para ampliação da escola e adequação para a realidade desejada.</t>
        </r>
      </text>
    </comment>
    <comment ref="O148" authorId="25" shapeId="0">
      <text>
        <r>
          <rPr>
            <sz val="11"/>
            <color rgb="FF000000"/>
            <rFont val="Calibri"/>
            <family val="2"/>
            <charset val="1"/>
          </rPr>
          <t>Necessidade de projeto para ampliação da escola e adequação para a realidade desejada.</t>
        </r>
      </text>
    </comment>
    <comment ref="AP148" authorId="25" shapeId="0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Considerados, calçamento passeio em frente a escola, e caminhos internos pavimentados.</t>
        </r>
      </text>
    </comment>
    <comment ref="E150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Levantamento Topográfico e Cadastral </t>
        </r>
      </text>
    </comment>
    <comment ref="O153" authorId="25" shapeId="0">
      <text>
        <r>
          <rPr>
            <sz val="11"/>
            <color rgb="FF000000"/>
            <rFont val="Calibri"/>
            <family val="2"/>
            <charset val="1"/>
          </rPr>
          <t>Necessidade de projeto para ampliação da escola e adequação para a realidade desejada.</t>
        </r>
      </text>
    </comment>
    <comment ref="E170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H170" authorId="25" shapeId="0">
      <text>
        <r>
          <rPr>
            <sz val="11"/>
            <color theme="1"/>
            <rFont val="Calibri"/>
            <family val="2"/>
            <scheme val="minor"/>
          </rPr>
          <t>m² terreno - m² 2 blocos
======</t>
        </r>
      </text>
    </comment>
    <comment ref="J170" authorId="25" shapeId="0">
      <text>
        <r>
          <rPr>
            <sz val="11"/>
            <color theme="1"/>
            <rFont val="Calibri"/>
            <family val="2"/>
            <scheme val="minor"/>
          </rPr>
          <t>m² rampas
======</t>
        </r>
      </text>
    </comment>
    <comment ref="K170" authorId="25" shapeId="0">
      <text>
        <r>
          <rPr>
            <sz val="11"/>
            <color theme="1"/>
            <rFont val="Calibri"/>
            <family val="2"/>
            <scheme val="minor"/>
          </rPr>
          <t>m² rampas
======</t>
        </r>
      </text>
    </comment>
    <comment ref="L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M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P170" authorId="25" shapeId="0">
      <text>
        <r>
          <rPr>
            <sz val="11"/>
            <color theme="1"/>
            <rFont val="Calibri"/>
            <family val="2"/>
            <scheme val="minor"/>
          </rPr>
          <t>m² terreno + m² dos 3 pavimentos
======</t>
        </r>
      </text>
    </comment>
    <comment ref="W170" authorId="25" shapeId="0">
      <text>
        <r>
          <rPr>
            <sz val="11"/>
            <color theme="1"/>
            <rFont val="Calibri"/>
            <family val="2"/>
            <scheme val="minor"/>
          </rPr>
          <t>m² muro frente + m² muro lateral + m² muro fundos + m² recuperação viga/pilar no subsolo
======</t>
        </r>
      </text>
    </comment>
    <comment ref="X170" authorId="25" shapeId="0">
      <text>
        <r>
          <rPr>
            <sz val="11"/>
            <color theme="1"/>
            <rFont val="Calibri"/>
            <family val="2"/>
            <scheme val="minor"/>
          </rPr>
          <t>Existe subestação
======</t>
        </r>
      </text>
    </comment>
    <comment ref="Y170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Z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A170" authorId="25" shapeId="0">
      <text>
        <r>
          <rPr>
            <sz val="11"/>
            <color theme="1"/>
            <rFont val="Calibri"/>
            <family val="2"/>
            <scheme val="minor"/>
          </rPr>
          <t>QGBT existente
======</t>
        </r>
      </text>
    </comment>
    <comment ref="AC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D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F170" authorId="25" shapeId="0">
      <text>
        <r>
          <rPr>
            <sz val="11"/>
            <color theme="1"/>
            <rFont val="Calibri"/>
            <family val="2"/>
            <scheme val="minor"/>
          </rPr>
          <t>Subestação existente
======</t>
        </r>
      </text>
    </comment>
    <comment ref="AH170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AJ170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AM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N170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AO170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Q170" authorId="25" shapeId="0">
      <text>
        <r>
          <rPr>
            <sz val="11"/>
            <color theme="1"/>
            <rFont val="Calibri"/>
            <family val="2"/>
            <scheme val="minor"/>
          </rPr>
          <t>m² quadra poliesportiva (16x27m) + m² passeio (saída rampa até pátio pavimentado
======</t>
        </r>
      </text>
    </comment>
    <comment ref="E171" authorId="25" shapeId="0">
      <text>
        <r>
          <rPr>
            <sz val="11"/>
            <color theme="1"/>
            <rFont val="Calibri"/>
            <family val="2"/>
            <scheme val="minor"/>
          </rPr>
          <t>m² terreno - m2 terreno subtraído
======</t>
        </r>
      </text>
    </comment>
    <comment ref="H171" authorId="25" shapeId="0">
      <text>
        <r>
          <rPr>
            <sz val="11"/>
            <color theme="1"/>
            <rFont val="Calibri"/>
            <family val="2"/>
            <scheme val="minor"/>
          </rPr>
          <t>m² terreno - m² construído exceto andar superior 
======</t>
        </r>
      </text>
    </comment>
    <comment ref="J171" authorId="25" shapeId="0">
      <text>
        <r>
          <rPr>
            <sz val="11"/>
            <color theme="1"/>
            <rFont val="Calibri"/>
            <family val="2"/>
            <scheme val="minor"/>
          </rPr>
          <t>m² estimada dos terrenos perdidos ao Centro Comunitário e invasões + m² construída do ginásio + m² da posição de uma das quadras poliesportivas
======</t>
        </r>
      </text>
    </comment>
    <comment ref="K171" authorId="25" shapeId="0">
      <text>
        <r>
          <rPr>
            <sz val="11"/>
            <color theme="1"/>
            <rFont val="Calibri"/>
            <family val="2"/>
            <scheme val="minor"/>
          </rPr>
          <t>m² construída do ginásio faltando regularizar
======</t>
        </r>
      </text>
    </comment>
    <comment ref="L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M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P171" authorId="25" shapeId="0">
      <text>
        <r>
          <rPr>
            <sz val="11"/>
            <color theme="1"/>
            <rFont val="Calibri"/>
            <family val="2"/>
            <scheme val="minor"/>
          </rPr>
          <t>m² terreno + 2° pavimento - m² estimada dos terrenos perdidos ao Centro Comunitário e invasões 
======</t>
        </r>
      </text>
    </comment>
    <comment ref="R171" authorId="25" shapeId="0">
      <text>
        <r>
          <rPr>
            <sz val="11"/>
            <color theme="1"/>
            <rFont val="Calibri"/>
            <family val="2"/>
            <scheme val="minor"/>
          </rPr>
          <t>m² muro nos fundos de concreto pré-moldado com muro de contenção
======</t>
        </r>
      </text>
    </comment>
    <comment ref="W171" authorId="25" shapeId="0">
      <text>
        <r>
          <rPr>
            <sz val="11"/>
            <color theme="1"/>
            <rFont val="Calibri"/>
            <family val="2"/>
            <scheme val="minor"/>
          </rPr>
          <t>m² muro nos fundos de concreto pré-moldado com muro de contenção + m² estrutura da caixa d'água
======</t>
        </r>
      </text>
    </comment>
    <comment ref="X171" authorId="25" shapeId="0">
      <text>
        <r>
          <rPr>
            <sz val="11"/>
            <color theme="1"/>
            <rFont val="Calibri"/>
            <family val="2"/>
            <scheme val="minor"/>
          </rPr>
          <t>Existe subestação
======</t>
        </r>
      </text>
    </comment>
    <comment ref="Y171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Z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A171" authorId="25" shapeId="0">
      <text>
        <r>
          <rPr>
            <sz val="11"/>
            <color theme="1"/>
            <rFont val="Calibri"/>
            <family val="2"/>
            <scheme val="minor"/>
          </rPr>
          <t>QGBT existente
======</t>
        </r>
      </text>
    </comment>
    <comment ref="AC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D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F171" authorId="25" shapeId="0">
      <text>
        <r>
          <rPr>
            <sz val="11"/>
            <color theme="1"/>
            <rFont val="Calibri"/>
            <family val="2"/>
            <scheme val="minor"/>
          </rPr>
          <t>Subestação existente
======</t>
        </r>
      </text>
    </comment>
    <comment ref="AH171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AJ171" authorId="25" shapeId="0">
      <text>
        <r>
          <rPr>
            <sz val="11"/>
            <color theme="1"/>
            <rFont val="Calibri"/>
            <family val="2"/>
            <scheme val="minor"/>
          </rPr>
          <t>m² terreno - m2 terreno subtraído
======</t>
        </r>
      </text>
    </comment>
    <comment ref="AM171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N171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AO171" authorId="25" shapeId="0">
      <text>
        <r>
          <rPr>
            <sz val="11"/>
            <color theme="1"/>
            <rFont val="Calibri"/>
            <family val="2"/>
            <scheme val="minor"/>
          </rPr>
          <t>m² blocos edificação
======</t>
        </r>
      </text>
    </comment>
    <comment ref="AQ171" authorId="25" shapeId="0">
      <text>
        <r>
          <rPr>
            <sz val="11"/>
            <color theme="1"/>
            <rFont val="Calibri"/>
            <family val="2"/>
            <scheme val="minor"/>
          </rPr>
          <t>m² quadras + passeio até quadra + passeio até bloco infantil
======</t>
        </r>
      </text>
    </comment>
    <comment ref="E172" authorId="25" shapeId="0">
      <text>
        <r>
          <rPr>
            <sz val="11"/>
            <color theme="1"/>
            <rFont val="Calibri"/>
            <family val="2"/>
            <scheme val="minor"/>
          </rPr>
          <t>m² terreno - m² terreno subtraído
======</t>
        </r>
      </text>
    </comment>
    <comment ref="H172" authorId="25" shapeId="0">
      <text>
        <r>
          <rPr>
            <sz val="11"/>
            <color theme="1"/>
            <rFont val="Calibri"/>
            <family val="2"/>
            <scheme val="minor"/>
          </rPr>
          <t>m² terreno - m² terreno subtraído - m² construída
======</t>
        </r>
      </text>
    </comment>
    <comment ref="J172" authorId="25" shapeId="0">
      <text>
        <r>
          <rPr>
            <sz val="11"/>
            <color theme="1"/>
            <rFont val="Calibri"/>
            <family val="2"/>
            <scheme val="minor"/>
          </rPr>
          <t>m² estimada perdida à Unidade de Saúde Campos do Cristal
======</t>
        </r>
      </text>
    </comment>
    <comment ref="L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M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P172" authorId="25" shapeId="0">
      <text>
        <r>
          <rPr>
            <sz val="11"/>
            <color theme="1"/>
            <rFont val="Calibri"/>
            <family val="2"/>
            <scheme val="minor"/>
          </rPr>
          <t>m² terreno - m² estimada perdida à Unidade de Saúde Campos do Cristal
======</t>
        </r>
      </text>
    </comment>
    <comment ref="R172" authorId="25" shapeId="0">
      <text>
        <r>
          <rPr>
            <sz val="11"/>
            <color theme="1"/>
            <rFont val="Calibri"/>
            <family val="2"/>
            <scheme val="minor"/>
          </rPr>
          <t>m² parede bloco salas + contenção talude muro lateral + contenção talude entre pátio coberto e bloco das salas
======</t>
        </r>
      </text>
    </comment>
    <comment ref="W172" authorId="25" shapeId="0">
      <text>
        <r>
          <rPr>
            <sz val="11"/>
            <color theme="1"/>
            <rFont val="Calibri"/>
            <family val="2"/>
            <scheme val="minor"/>
          </rPr>
          <t>m² bloco sanitários + guarita + quadra poliesportiva
======</t>
        </r>
      </text>
    </comment>
    <comment ref="X172" authorId="25" shapeId="0">
      <text>
        <r>
          <rPr>
            <sz val="11"/>
            <color theme="1"/>
            <rFont val="Calibri"/>
            <family val="2"/>
            <scheme val="minor"/>
          </rPr>
          <t>Existe subestação
======</t>
        </r>
      </text>
    </comment>
    <comment ref="Y172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Z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A172" authorId="25" shapeId="0">
      <text>
        <r>
          <rPr>
            <sz val="11"/>
            <color theme="1"/>
            <rFont val="Calibri"/>
            <family val="2"/>
            <scheme val="minor"/>
          </rPr>
          <t>QGBT existente
======</t>
        </r>
      </text>
    </comment>
    <comment ref="AC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D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F172" authorId="25" shapeId="0">
      <text>
        <r>
          <rPr>
            <sz val="11"/>
            <color theme="1"/>
            <rFont val="Calibri"/>
            <family val="2"/>
            <scheme val="minor"/>
          </rPr>
          <t>Subestação existente
======</t>
        </r>
      </text>
    </comment>
    <comment ref="AH172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AJ172" authorId="25" shapeId="0">
      <text>
        <r>
          <rPr>
            <sz val="11"/>
            <color theme="1"/>
            <rFont val="Calibri"/>
            <family val="2"/>
            <scheme val="minor"/>
          </rPr>
          <t>m² terreno - m2 terreno subtraído
======</t>
        </r>
      </text>
    </comment>
    <comment ref="AM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AN172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AO172" authorId="25" shapeId="0">
      <text>
        <r>
          <rPr>
            <sz val="11"/>
            <color theme="1"/>
            <rFont val="Calibri"/>
            <family val="2"/>
            <scheme val="minor"/>
          </rPr>
          <t>m² construída
======</t>
        </r>
      </text>
    </comment>
    <comment ref="E173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H173" authorId="25" shapeId="0">
      <text>
        <r>
          <rPr>
            <sz val="11"/>
            <color theme="1"/>
            <rFont val="Calibri"/>
            <family val="2"/>
            <scheme val="minor"/>
          </rPr>
          <t>m² terreno - m² construída (edificação térrea)
======</t>
        </r>
      </text>
    </comment>
    <comment ref="J173" authorId="25" shapeId="0">
      <text>
        <r>
          <rPr>
            <sz val="11"/>
            <color theme="1"/>
            <rFont val="Calibri"/>
            <family val="2"/>
            <scheme val="minor"/>
          </rPr>
          <t>m² ampliação de sala existente (área molhada)
======</t>
        </r>
      </text>
    </comment>
    <comment ref="K173" authorId="25" shapeId="0">
      <text>
        <r>
          <rPr>
            <sz val="11"/>
            <color theme="1"/>
            <rFont val="Calibri"/>
            <family val="2"/>
            <scheme val="minor"/>
          </rPr>
          <t>m² ampliação de sala existente (área molhada)
======</t>
        </r>
      </text>
    </comment>
    <comment ref="L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de sala (área molhada)
======</t>
        </r>
      </text>
    </comment>
    <comment ref="M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de sala (área molhada)
======</t>
        </r>
      </text>
    </comment>
    <comment ref="N173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O173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173" authorId="25" shapeId="0">
      <text>
        <r>
          <rPr>
            <sz val="11"/>
            <color theme="1"/>
            <rFont val="Calibri"/>
            <family val="2"/>
            <scheme val="minor"/>
          </rPr>
          <t>m² terreno (edificação térrea)
======</t>
        </r>
      </text>
    </comment>
    <comment ref="R173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U173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V173" authorId="25" shapeId="0">
      <text>
        <r>
          <rPr>
            <sz val="11"/>
            <color theme="1"/>
            <rFont val="Calibri"/>
            <family val="2"/>
            <scheme val="minor"/>
          </rPr>
          <t>m² estimada cobertura metálica quadra de esportes infantil
======</t>
        </r>
      </text>
    </comment>
    <comment ref="W173" authorId="25" shapeId="0">
      <text>
        <r>
          <rPr>
            <sz val="11"/>
            <color theme="1"/>
            <rFont val="Calibri"/>
            <family val="2"/>
            <scheme val="minor"/>
          </rPr>
          <t>m² ampliação de sala (área molhada) + m² muro de contenção
======</t>
        </r>
      </text>
    </comment>
    <comment ref="X173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Z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a regularizar + m² sala de inovação proposta + m² subestação
======</t>
        </r>
      </text>
    </comment>
    <comment ref="AC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a regularizar + m² sala de inovação proposta + subestação
======</t>
        </r>
      </text>
    </comment>
    <comment ref="AD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a regularizar + m² sala de inovação proposta + subestação
======</t>
        </r>
      </text>
    </comment>
    <comment ref="AH173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AJ173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AM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a regularizar + m² sala de inovação proposta + subestação
======</t>
        </r>
      </text>
    </comment>
    <comment ref="AN173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AO173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a regularizar + m² sala de inovação proposta + subestação
======</t>
        </r>
      </text>
    </comment>
    <comment ref="AQ173" authorId="25" shapeId="0">
      <text>
        <r>
          <rPr>
            <sz val="11"/>
            <color theme="1"/>
            <rFont val="Calibri"/>
            <family val="2"/>
            <scheme val="minor"/>
          </rPr>
          <t>m² estimada quadra de esportes infantil
======</t>
        </r>
      </text>
    </comment>
    <comment ref="E174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H174" authorId="25" shapeId="0">
      <text>
        <r>
          <rPr>
            <sz val="11"/>
            <color theme="1"/>
            <rFont val="Calibri"/>
            <family val="2"/>
            <scheme val="minor"/>
          </rPr>
          <t>m² terreno - m² construída (edificação térrea)
======</t>
        </r>
      </text>
    </comment>
    <comment ref="J174" authorId="25" shapeId="0">
      <text>
        <r>
          <rPr>
            <sz val="11"/>
            <color theme="1"/>
            <rFont val="Calibri"/>
            <family val="2"/>
            <scheme val="minor"/>
          </rPr>
          <t>m² terreno (necessitando as built geral pois houve mudanças no layout, ampliações de área construída e parte do terreno não está nas plantas baixas)
======</t>
        </r>
      </text>
    </comment>
    <comment ref="K174" authorId="25" shapeId="0">
      <text>
        <r>
          <rPr>
            <sz val="11"/>
            <color theme="1"/>
            <rFont val="Calibri"/>
            <family val="2"/>
            <scheme val="minor"/>
          </rPr>
          <t>m² central de GLP + pátio de areia coberto/fechado + quadra infantil
======</t>
        </r>
      </text>
    </comment>
    <comment ref="L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
======</t>
        </r>
      </text>
    </comment>
    <comment ref="M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
======</t>
        </r>
      </text>
    </comment>
    <comment ref="N174" authorId="25" shapeId="0">
      <text>
        <r>
          <rPr>
            <sz val="11"/>
            <color theme="1"/>
            <rFont val="Calibri"/>
            <family val="2"/>
            <scheme val="minor"/>
          </rPr>
          <t>m² depósito proposto + subestação
======</t>
        </r>
      </text>
    </comment>
    <comment ref="O174" authorId="25" shapeId="0">
      <text>
        <r>
          <rPr>
            <sz val="11"/>
            <color theme="1"/>
            <rFont val="Calibri"/>
            <family val="2"/>
            <scheme val="minor"/>
          </rPr>
          <t>m² depósito proposto + subestação
======</t>
        </r>
      </text>
    </comment>
    <comment ref="P174" authorId="25" shapeId="0">
      <text>
        <r>
          <rPr>
            <sz val="11"/>
            <color theme="1"/>
            <rFont val="Calibri"/>
            <family val="2"/>
            <scheme val="minor"/>
          </rPr>
          <t>m² terreno (edificação térrea)
======</t>
        </r>
      </text>
    </comment>
    <comment ref="R174" authorId="25" shapeId="0">
      <text>
        <r>
          <rPr>
            <sz val="11"/>
            <color theme="1"/>
            <rFont val="Calibri"/>
            <family val="2"/>
            <scheme val="minor"/>
          </rPr>
          <t>m² depósito proposto + subestação
======</t>
        </r>
      </text>
    </comment>
    <comment ref="U174" authorId="25" shapeId="0">
      <text>
        <r>
          <rPr>
            <sz val="11"/>
            <color theme="1"/>
            <rFont val="Calibri"/>
            <family val="2"/>
            <scheme val="minor"/>
          </rPr>
          <t>m² depósito proposto + subestação
======</t>
        </r>
      </text>
    </comment>
    <comment ref="W174" authorId="25" shapeId="0">
      <text>
        <r>
          <rPr>
            <sz val="11"/>
            <color theme="1"/>
            <rFont val="Calibri"/>
            <family val="2"/>
            <scheme val="minor"/>
          </rPr>
          <t>m² reservatório + m² muro lateral (árvore)
======</t>
        </r>
      </text>
    </comment>
    <comment ref="X174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Z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+ m² depósito + m² subestação
======</t>
        </r>
      </text>
    </comment>
    <comment ref="AC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+ m² depósito + m² subestação
======</t>
        </r>
      </text>
    </comment>
    <comment ref="AD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+ m² depósito + m² subestação
======</t>
        </r>
      </text>
    </comment>
    <comment ref="AH174" authorId="25" shapeId="0">
      <text>
        <r>
          <rPr>
            <sz val="11"/>
            <color theme="1"/>
            <rFont val="Calibri"/>
            <family val="2"/>
            <scheme val="minor"/>
          </rPr>
          <t>Instalações existentes
======</t>
        </r>
      </text>
    </comment>
    <comment ref="AJ174" authorId="25" shapeId="0">
      <text>
        <r>
          <rPr>
            <sz val="11"/>
            <color theme="1"/>
            <rFont val="Calibri"/>
            <family val="2"/>
            <scheme val="minor"/>
          </rPr>
          <t>m² terreno
======</t>
        </r>
      </text>
    </comment>
    <comment ref="AM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+ m² depósito + subestação
======</t>
        </r>
      </text>
    </comment>
    <comment ref="AN174" authorId="25" shapeId="0">
      <text>
        <r>
          <rPr>
            <sz val="11"/>
            <color theme="1"/>
            <rFont val="Calibri"/>
            <family val="2"/>
            <scheme val="minor"/>
          </rPr>
          <t>Instalação existente
======</t>
        </r>
      </text>
    </comment>
    <comment ref="AO174" authorId="25" shapeId="0">
      <text>
        <r>
          <rPr>
            <sz val="11"/>
            <color theme="1"/>
            <rFont val="Calibri"/>
            <family val="2"/>
            <scheme val="minor"/>
          </rPr>
          <t>m² construída + m² ampliação + m² depósito + subestação
======</t>
        </r>
      </text>
    </comment>
    <comment ref="AQ174" authorId="25" shapeId="0">
      <text>
        <r>
          <rPr>
            <sz val="11"/>
            <color theme="1"/>
            <rFont val="Calibri"/>
            <family val="2"/>
            <scheme val="minor"/>
          </rPr>
          <t>m² passeio pátio até mini quadra
======</t>
        </r>
      </text>
    </comment>
    <comment ref="N206" authorId="25" shapeId="0">
      <text>
        <r>
          <rPr>
            <sz val="11"/>
            <color rgb="FF000000"/>
            <rFont val="Calibri"/>
            <family val="2"/>
            <charset val="1"/>
          </rPr>
          <t>Ampliação do refeitório no bloco B + Passarela Coberta + subestação</t>
        </r>
      </text>
    </comment>
    <comment ref="O206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R206" authorId="25" shapeId="0">
      <text>
        <r>
          <rPr>
            <sz val="11"/>
            <color rgb="FF000000"/>
            <rFont val="Calibri"/>
            <family val="2"/>
            <charset val="1"/>
          </rPr>
          <t>Ampliação refeitório bloco B + Passarela Coberta</t>
        </r>
      </text>
    </comment>
    <comment ref="U206" authorId="25" shapeId="0">
      <text>
        <r>
          <rPr>
            <sz val="11"/>
            <color rgb="FF000000"/>
            <rFont val="Calibri"/>
            <family val="2"/>
            <charset val="1"/>
          </rPr>
          <t>Ampliação refeitório bloco B</t>
        </r>
      </text>
    </comment>
    <comment ref="V206" authorId="25" shapeId="0">
      <text>
        <r>
          <rPr>
            <sz val="11"/>
            <color rgb="FF000000"/>
            <rFont val="Calibri"/>
            <family val="2"/>
            <charset val="1"/>
          </rPr>
          <t>Cobertura ampliação do refeitório + cobertura passarela</t>
        </r>
      </text>
    </comment>
    <comment ref="W206" authorId="25" shapeId="0">
      <text>
        <r>
          <rPr>
            <sz val="11"/>
            <color rgb="FF000000"/>
            <rFont val="Calibri"/>
            <family val="2"/>
            <charset val="1"/>
          </rPr>
          <t>Pequenas patologias manifestadas em diversos pontos e diferentes materiais por toda a escola. Para um adequado projeto de recuperação deve ser considerada a área total da escola e detalhado o procedimento correto para cada uma.</t>
        </r>
      </text>
    </comment>
    <comment ref="AQ206" authorId="25" shapeId="0">
      <text>
        <r>
          <rPr>
            <sz val="11"/>
            <color rgb="FF000000"/>
            <rFont val="Calibri"/>
            <family val="2"/>
            <charset val="1"/>
          </rPr>
          <t>Pavimentação passarela coberta + Pavimentação Passeio público + Pavimentações junto ao bloco do refeitório, bloco do jardim</t>
        </r>
      </text>
    </comment>
    <comment ref="J207" authorId="25" shapeId="0">
      <text>
        <r>
          <rPr>
            <sz val="11"/>
            <color rgb="FF000000"/>
            <rFont val="Calibri"/>
            <family val="2"/>
            <charset val="1"/>
          </rPr>
          <t>Passarelas cobertas + Sala de Ed. Física</t>
        </r>
      </text>
    </comment>
    <comment ref="L207" authorId="25" shapeId="0">
      <text>
        <r>
          <rPr>
            <sz val="11"/>
            <color rgb="FF000000"/>
            <rFont val="Calibri"/>
            <family val="2"/>
            <charset val="1"/>
          </rPr>
          <t>Sala de Ed. Física</t>
        </r>
      </text>
    </comment>
    <comment ref="N207" authorId="25" shapeId="0">
      <text>
        <r>
          <rPr>
            <sz val="11"/>
            <color rgb="FF000000"/>
            <rFont val="Calibri"/>
            <family val="2"/>
            <charset val="1"/>
          </rPr>
          <t>Cobertura Passarelas</t>
        </r>
      </text>
    </comment>
    <comment ref="O207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R207" authorId="25" shapeId="0">
      <text>
        <r>
          <rPr>
            <sz val="11"/>
            <color rgb="FF000000"/>
            <rFont val="Calibri"/>
            <family val="2"/>
            <charset val="1"/>
          </rPr>
          <t>Passarelas</t>
        </r>
      </text>
    </comment>
    <comment ref="V207" authorId="25" shapeId="0">
      <text>
        <r>
          <rPr>
            <sz val="11"/>
            <color rgb="FF000000"/>
            <rFont val="Calibri"/>
            <family val="2"/>
            <charset val="1"/>
          </rPr>
          <t>Passarelas</t>
        </r>
      </text>
    </comment>
    <comment ref="W207" authorId="25" shapeId="0">
      <text>
        <r>
          <rPr>
            <sz val="11"/>
            <color rgb="FF000000"/>
            <rFont val="Calibri"/>
            <family val="2"/>
            <charset val="1"/>
          </rPr>
          <t>Estruturas Metálicas: quadra do fundo da escola + portaria</t>
        </r>
      </text>
    </comment>
    <comment ref="Y207" authorId="25" shapeId="0">
      <text>
        <r>
          <rPr>
            <sz val="11"/>
            <color rgb="FF000000"/>
            <rFont val="Calibri"/>
            <family val="2"/>
            <charset val="1"/>
          </rPr>
          <t>Entrada de média tensão já existente</t>
        </r>
      </text>
    </comment>
    <comment ref="Z207" authorId="25" shapeId="0">
      <text>
        <r>
          <rPr>
            <sz val="11"/>
            <color rgb="FF000000"/>
            <rFont val="Calibri"/>
            <family val="2"/>
            <charset val="1"/>
          </rPr>
          <t>Existente + à Regularizar</t>
        </r>
      </text>
    </comment>
    <comment ref="AC207" authorId="25" shapeId="0">
      <text>
        <r>
          <rPr>
            <sz val="11"/>
            <color rgb="FF000000"/>
            <rFont val="Calibri"/>
            <family val="2"/>
            <charset val="1"/>
          </rPr>
          <t>Elétrica nova. Solicitam algumas tomadas e troca de lâmpadas que podem ser orçados via ata.</t>
        </r>
      </text>
    </comment>
    <comment ref="AD207" authorId="25" shapeId="0">
      <text>
        <r>
          <rPr>
            <sz val="11"/>
            <color rgb="FF000000"/>
            <rFont val="Calibri"/>
            <family val="2"/>
            <charset val="1"/>
          </rPr>
          <t>Existente + sala Ed. Física à regularizar</t>
        </r>
      </text>
    </comment>
    <comment ref="AF207" authorId="25" shapeId="0">
      <text>
        <r>
          <rPr>
            <sz val="11"/>
            <color rgb="FF000000"/>
            <rFont val="Calibri"/>
            <family val="2"/>
            <charset val="1"/>
          </rPr>
          <t>Transformador aéreo existente</t>
        </r>
      </text>
    </comment>
    <comment ref="AN207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Recuperação e impermeabilização da laje de concreto armado serão orçados pela ata. </t>
        </r>
      </text>
    </comment>
    <comment ref="AQ207" authorId="25" shapeId="0">
      <text>
        <r>
          <rPr>
            <sz val="11"/>
            <color rgb="FF000000"/>
            <rFont val="Calibri"/>
            <family val="2"/>
            <charset val="1"/>
          </rPr>
          <t>Pavimentação do passeio público.</t>
        </r>
      </text>
    </comment>
    <comment ref="H208" authorId="25" shapeId="0">
      <text>
        <r>
          <rPr>
            <sz val="11"/>
            <color rgb="FF000000"/>
            <rFont val="Calibri"/>
            <family val="2"/>
            <charset val="1"/>
          </rPr>
          <t>Muitas árvores espalhadas pelo terreno que é grande. Algumas árvores precisam de poda, outras precisam ser removidas.</t>
        </r>
      </text>
    </comment>
    <comment ref="J208" authorId="25" shapeId="0">
      <text>
        <r>
          <rPr>
            <sz val="11"/>
            <color rgb="FF000000"/>
            <rFont val="Calibri"/>
            <family val="2"/>
            <charset val="1"/>
          </rPr>
          <t>Bloco E + F + Passarelas cobertas</t>
        </r>
      </text>
    </comment>
    <comment ref="M208" authorId="25" shapeId="0">
      <text>
        <r>
          <rPr>
            <sz val="11"/>
            <color rgb="FF000000"/>
            <rFont val="Calibri"/>
            <family val="2"/>
            <charset val="1"/>
          </rPr>
          <t>Edificações, exclui passarelas cobertas.</t>
        </r>
      </text>
    </comment>
    <comment ref="N208" authorId="25" shapeId="0">
      <text>
        <r>
          <rPr>
            <sz val="11"/>
            <color rgb="FF000000"/>
            <rFont val="Calibri"/>
            <family val="2"/>
            <charset val="1"/>
          </rPr>
          <t>Duas Quadras Poliesportivas COBERTAS + Salas novas</t>
        </r>
      </text>
    </comment>
    <comment ref="O208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R208" authorId="25" shapeId="0">
      <text>
        <r>
          <rPr>
            <sz val="11"/>
            <color rgb="FF000000"/>
            <rFont val="Calibri"/>
            <family val="2"/>
            <charset val="1"/>
          </rPr>
          <t>Duas Quadras Cobertas</t>
        </r>
      </text>
    </comment>
    <comment ref="U208" authorId="25" shapeId="0">
      <text>
        <r>
          <rPr>
            <sz val="11"/>
            <color rgb="FF000000"/>
            <rFont val="Calibri"/>
            <family val="2"/>
            <charset val="1"/>
          </rPr>
          <t>Salas novas</t>
        </r>
      </text>
    </comment>
    <comment ref="V208" authorId="25" shapeId="0">
      <text>
        <r>
          <rPr>
            <sz val="11"/>
            <color rgb="FF000000"/>
            <rFont val="Calibri"/>
            <family val="2"/>
            <charset val="1"/>
          </rPr>
          <t>Duas Quadras Cobertas + Estrutura de cobertura das salas.</t>
        </r>
      </text>
    </comment>
    <comment ref="W208" authorId="25" shapeId="0">
      <text>
        <r>
          <rPr>
            <sz val="11"/>
            <color rgb="FF000000"/>
            <rFont val="Calibri"/>
            <family val="2"/>
            <charset val="1"/>
          </rPr>
          <t>Estruturas metálicas do pátio coberto e das passarelas cobertas.</t>
        </r>
      </text>
    </comment>
    <comment ref="Y208" authorId="25" shapeId="0">
      <text>
        <r>
          <rPr>
            <sz val="11"/>
            <color rgb="FF000000"/>
            <rFont val="Calibri"/>
            <family val="2"/>
            <charset val="1"/>
          </rPr>
          <t>Já possui.</t>
        </r>
      </text>
    </comment>
    <comment ref="AA208" authorId="25" shapeId="0">
      <text>
        <r>
          <rPr>
            <sz val="11"/>
            <color rgb="FF000000"/>
            <rFont val="Calibri"/>
            <family val="2"/>
            <charset val="1"/>
          </rPr>
          <t>Não precisa de QGBT (é novo) CDs  talvez precisem novos para poder acomodar novos circuitos.</t>
        </r>
      </text>
    </comment>
    <comment ref="AF208" authorId="25" shapeId="0">
      <text>
        <r>
          <rPr>
            <sz val="11"/>
            <color rgb="FF000000"/>
            <rFont val="Calibri"/>
            <family val="2"/>
            <charset val="1"/>
          </rPr>
          <t>Subestação nova</t>
        </r>
      </text>
    </comment>
    <comment ref="AH208" authorId="25" shapeId="0">
      <text>
        <r>
          <rPr>
            <sz val="11"/>
            <color rgb="FF000000"/>
            <rFont val="Calibri"/>
            <family val="2"/>
            <charset val="1"/>
          </rPr>
          <t>Esgoto de toda a escola com problemas</t>
        </r>
      </text>
    </comment>
    <comment ref="AN208" authorId="25" shapeId="0">
      <text>
        <r>
          <rPr>
            <sz val="11"/>
            <color rgb="FF000000"/>
            <rFont val="Calibri"/>
            <family val="2"/>
            <charset val="1"/>
          </rPr>
          <t>Impermeabilização da laje de cobertura será orçado pela ata.</t>
        </r>
      </text>
    </comment>
    <comment ref="AQ208" authorId="25" shapeId="0">
      <text>
        <r>
          <rPr>
            <sz val="11"/>
            <color rgb="FF000000"/>
            <rFont val="Calibri"/>
            <family val="2"/>
            <charset val="1"/>
          </rPr>
          <t>Quadras  + Passeio Público do entorno</t>
        </r>
      </text>
    </comment>
    <comment ref="J209" authorId="25" shapeId="0">
      <text>
        <r>
          <rPr>
            <sz val="11"/>
            <color rgb="FF000000"/>
            <rFont val="Calibri"/>
            <family val="2"/>
            <charset val="1"/>
          </rPr>
          <t>Quadra Coberta + Prédio Anexo da Quadra</t>
        </r>
      </text>
    </comment>
    <comment ref="N209" authorId="25" shapeId="0">
      <text>
        <r>
          <rPr>
            <sz val="11"/>
            <color rgb="FF000000"/>
            <rFont val="Calibri"/>
            <family val="2"/>
            <charset val="1"/>
          </rPr>
          <t>Passarela Coberta + Cobertura da Rampa Existente + Salas Novas + subestação</t>
        </r>
      </text>
    </comment>
    <comment ref="O209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R209" authorId="25" shapeId="0">
      <text>
        <r>
          <rPr>
            <sz val="11"/>
            <color rgb="FF000000"/>
            <rFont val="Calibri"/>
            <family val="2"/>
            <charset val="1"/>
          </rPr>
          <t>Passarela Coberta + Salas Novas + subestação</t>
        </r>
      </text>
    </comment>
    <comment ref="U209" authorId="25" shapeId="0">
      <text>
        <r>
          <rPr>
            <sz val="11"/>
            <color rgb="FF000000"/>
            <rFont val="Calibri"/>
            <family val="2"/>
            <charset val="1"/>
          </rPr>
          <t>Salas Novas + subestação</t>
        </r>
      </text>
    </comment>
    <comment ref="V209" authorId="25" shapeId="0">
      <text>
        <r>
          <rPr>
            <sz val="11"/>
            <color rgb="FF000000"/>
            <rFont val="Calibri"/>
            <family val="2"/>
            <charset val="1"/>
          </rPr>
          <t>Passarela Coberta + Cobertura da Rampa Existente</t>
        </r>
      </text>
    </comment>
    <comment ref="W209" authorId="25" shapeId="0">
      <text>
        <r>
          <rPr>
            <sz val="11"/>
            <color rgb="FF000000"/>
            <rFont val="Calibri"/>
            <family val="2"/>
            <charset val="1"/>
          </rPr>
          <t>Estrutura Metálica Quadra Coberta</t>
        </r>
      </text>
    </comment>
    <comment ref="Z209" authorId="25" shapeId="0">
      <text>
        <r>
          <rPr>
            <sz val="11"/>
            <color rgb="FF000000"/>
            <rFont val="Calibri"/>
            <family val="2"/>
            <charset val="1"/>
          </rPr>
          <t>Existente + à Regularizar + à construir</t>
        </r>
      </text>
    </comment>
    <comment ref="AC209" authorId="25" shapeId="0">
      <text>
        <r>
          <rPr>
            <sz val="11"/>
            <color rgb="FF000000"/>
            <rFont val="Calibri"/>
            <family val="2"/>
            <charset val="1"/>
          </rPr>
          <t>Existente + à Regularizar + à construir</t>
        </r>
      </text>
    </comment>
    <comment ref="AD209" authorId="25" shapeId="0">
      <text>
        <r>
          <rPr>
            <sz val="11"/>
            <color rgb="FF000000"/>
            <rFont val="Calibri"/>
            <family val="2"/>
            <charset val="1"/>
          </rPr>
          <t>Existente + à Regularizar (exceto quadra coberta) + à construir</t>
        </r>
      </text>
    </comment>
    <comment ref="AE209" authorId="25" shapeId="0">
      <text>
        <r>
          <rPr>
            <sz val="11"/>
            <color rgb="FF000000"/>
            <rFont val="Calibri"/>
            <family val="2"/>
            <charset val="1"/>
          </rPr>
          <t>Fazer Inspeção</t>
        </r>
      </text>
    </comment>
    <comment ref="AH209" authorId="25" shapeId="0">
      <text>
        <r>
          <rPr>
            <sz val="11"/>
            <color rgb="FF000000"/>
            <rFont val="Calibri"/>
            <family val="2"/>
            <charset val="1"/>
          </rPr>
          <t>Construído (com problemas) + à construir</t>
        </r>
      </text>
    </comment>
    <comment ref="AJ209" authorId="25" shapeId="0">
      <text>
        <r>
          <rPr>
            <sz val="11"/>
            <color rgb="FF000000"/>
            <rFont val="Calibri"/>
            <family val="2"/>
            <charset val="1"/>
          </rPr>
          <t>Drenagem de águas pluviais do pátio.</t>
        </r>
      </text>
    </comment>
    <comment ref="AM209" authorId="25" shapeId="0">
      <text>
        <r>
          <rPr>
            <sz val="11"/>
            <color rgb="FF000000"/>
            <rFont val="Calibri"/>
            <family val="2"/>
            <charset val="1"/>
          </rPr>
          <t>Existente + à regularizar + à construir.</t>
        </r>
      </text>
    </comment>
    <comment ref="AN209" authorId="25" shapeId="0">
      <text>
        <r>
          <rPr>
            <sz val="11"/>
            <color rgb="FF000000"/>
            <rFont val="Calibri"/>
            <family val="2"/>
            <charset val="1"/>
          </rPr>
          <t>Impermeabilização da laje de concreto armado será orçado pela ata.</t>
        </r>
      </text>
    </comment>
    <comment ref="AP209" authorId="25" shapeId="0">
      <text>
        <r>
          <rPr>
            <sz val="11"/>
            <color rgb="FF000000"/>
            <rFont val="Calibri"/>
            <family val="2"/>
            <charset val="1"/>
          </rPr>
          <t>Vice Dir. informou que se conseguir cobertura na rampa e na passarela , não necessita de plataforma elevatória.</t>
        </r>
      </text>
    </comment>
    <comment ref="AQ209" authorId="25" shapeId="0">
      <text>
        <r>
          <rPr>
            <sz val="11"/>
            <color rgb="FF000000"/>
            <rFont val="Calibri"/>
            <family val="2"/>
            <charset val="1"/>
          </rPr>
          <t>Pavimentação da quadra coberta que encontra-se com areião</t>
        </r>
      </text>
    </comment>
    <comment ref="N210" authorId="25" shapeId="0">
      <text>
        <r>
          <rPr>
            <sz val="11"/>
            <color rgb="FF000000"/>
            <rFont val="Calibri"/>
            <family val="2"/>
            <charset val="1"/>
          </rPr>
          <t>Sala Func. + 
Biblioteca +
Sala Prof. +
Subestação</t>
        </r>
      </text>
    </comment>
    <comment ref="O210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10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Existente +
S. Func. (à constr.) + S. Prof. (à constr.) + Biblioteca
</t>
        </r>
      </text>
    </comment>
    <comment ref="R210" authorId="25" shapeId="0">
      <text>
        <r>
          <rPr>
            <sz val="11"/>
            <color rgb="FF000000"/>
            <rFont val="Calibri"/>
            <family val="2"/>
            <charset val="1"/>
          </rPr>
          <t xml:space="preserve">Precisa + 30m LINEARES de muro de contenção de talude.
</t>
        </r>
      </text>
    </comment>
    <comment ref="U210" authorId="25" shapeId="0">
      <text>
        <r>
          <rPr>
            <sz val="11"/>
            <color rgb="FF000000"/>
            <rFont val="Calibri"/>
            <family val="2"/>
            <charset val="1"/>
          </rPr>
          <t>Precisa de + 30m LINEARES de muro de contenção de talude.</t>
        </r>
      </text>
    </comment>
    <comment ref="V210" authorId="25" shapeId="0">
      <text>
        <r>
          <rPr>
            <sz val="11"/>
            <color rgb="FF000000"/>
            <rFont val="Calibri"/>
            <family val="2"/>
            <charset val="1"/>
          </rPr>
          <t>Estruturas metálicas para cobertura.</t>
        </r>
      </text>
    </comment>
    <comment ref="AH210" authorId="25" shapeId="0">
      <text>
        <r>
          <rPr>
            <sz val="11"/>
            <color rgb="FF000000"/>
            <rFont val="Calibri"/>
            <family val="2"/>
            <charset val="1"/>
          </rPr>
          <t>Sala Func. +
Biblioteca +
Sala Prof. (à construir)</t>
        </r>
      </text>
    </comment>
    <comment ref="AJ210" authorId="25" shapeId="0">
      <text>
        <r>
          <rPr>
            <sz val="11"/>
            <color rgb="FF000000"/>
            <rFont val="Calibri"/>
            <family val="2"/>
            <charset val="1"/>
          </rPr>
          <t>Pátio descoberto. Frontal + Lateral + Fundos.</t>
        </r>
      </text>
    </comment>
    <comment ref="AQ210" authorId="25" shapeId="0">
      <text>
        <r>
          <rPr>
            <sz val="11"/>
            <color rgb="FF000000"/>
            <rFont val="Calibri"/>
            <family val="2"/>
            <charset val="1"/>
          </rPr>
          <t>Pátio descoberto + pavimentação passeio Público</t>
        </r>
      </text>
    </comment>
    <comment ref="J211" authorId="25" shapeId="0">
      <text>
        <r>
          <rPr>
            <sz val="11"/>
            <color rgb="FF000000"/>
            <rFont val="Calibri"/>
            <family val="2"/>
            <charset val="1"/>
          </rPr>
          <t>Telheiro do pátio coberto com playground.</t>
        </r>
      </text>
    </comment>
    <comment ref="L211" authorId="25" shapeId="0">
      <text>
        <r>
          <rPr>
            <sz val="11"/>
            <color rgb="FF000000"/>
            <rFont val="Calibri"/>
            <family val="2"/>
            <charset val="1"/>
          </rPr>
          <t>Telheiro pátio coberto e playground (somente iluminação)</t>
        </r>
      </text>
    </comment>
    <comment ref="N211" authorId="25" shapeId="0">
      <text>
        <r>
          <rPr>
            <sz val="11"/>
            <color rgb="FF000000"/>
            <rFont val="Calibri"/>
            <family val="2"/>
            <charset val="1"/>
          </rPr>
          <t>Construção da Subestação.</t>
        </r>
      </text>
    </comment>
    <comment ref="O211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R211" authorId="25" shapeId="0">
      <text>
        <r>
          <rPr>
            <sz val="11"/>
            <color rgb="FF000000"/>
            <rFont val="Calibri"/>
            <family val="2"/>
            <charset val="1"/>
          </rPr>
          <t>Construção da Subestação.</t>
        </r>
      </text>
    </comment>
    <comment ref="U211" authorId="25" shapeId="0">
      <text>
        <r>
          <rPr>
            <sz val="11"/>
            <color rgb="FF000000"/>
            <rFont val="Calibri"/>
            <family val="2"/>
            <charset val="1"/>
          </rPr>
          <t>Construção da subestação.</t>
        </r>
      </text>
    </comment>
    <comment ref="W211" authorId="25" shapeId="0">
      <text>
        <r>
          <rPr>
            <sz val="11"/>
            <color rgb="FF000000"/>
            <rFont val="Calibri"/>
            <family val="2"/>
            <charset val="1"/>
          </rPr>
          <t>Rachadura na parte superior da laje de piso do maternal (antigo berçário 2) + recuperação e reforço das telas  metálicas de proteção dos pátios.</t>
        </r>
      </text>
    </comment>
    <comment ref="AJ211" authorId="25" shapeId="0">
      <text>
        <r>
          <rPr>
            <sz val="11"/>
            <color rgb="FF000000"/>
            <rFont val="Calibri"/>
            <family val="2"/>
            <charset val="1"/>
          </rPr>
          <t>Drenagem no jardim do subsolo.</t>
        </r>
      </text>
    </comment>
    <comment ref="H237" authorId="25" shapeId="0">
      <text>
        <r>
          <rPr>
            <sz val="11"/>
            <color rgb="FF000000"/>
            <rFont val="Calibri"/>
            <family val="2"/>
            <charset val="1"/>
          </rPr>
          <t>Consideramos área não ocupada do lote em função da necessidade de poda e supressão de algumas mudas que danificam coberturas em 4 prédios e um ponto do talude</t>
        </r>
      </text>
    </comment>
    <comment ref="J237" authorId="25" shapeId="0">
      <text>
        <r>
          <rPr>
            <sz val="11"/>
            <color rgb="FF000000"/>
            <rFont val="Calibri"/>
            <family val="2"/>
            <charset val="1"/>
          </rPr>
          <t>Consideramos para Regularização a cobertura entre o ginásio e o alinhamento e um “galpão” atrás do prédio do refeitório, respectivamente: 150 + 30m²</t>
        </r>
      </text>
    </comment>
    <comment ref="K237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de projeção dos dois prédios de dois pavimentos que apresentam problemas nos pilares junto as fundações, nas faces externas</t>
        </r>
      </text>
    </comment>
    <comment ref="L237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de toda a escola para regularização geral</t>
        </r>
      </text>
    </comment>
    <comment ref="M237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total construída para a regularização do esgoto cloacal e a área total não ocupada para a regularização da drenagem e esgoto pluvial, respectivamente: 3.602,70m² e 2.411,50m²</t>
        </r>
      </text>
    </comment>
    <comment ref="N237" authorId="25" shapeId="0">
      <text>
        <r>
          <rPr>
            <sz val="11"/>
            <color rgb="FF000000"/>
            <rFont val="Calibri"/>
            <family val="2"/>
            <charset val="1"/>
          </rPr>
          <t>Projetar Compartimento para guarda de inservíveis (120m²) Área de acessibilidade contemplando rota acessível interna e superfície do passeio (1500m²) e Central de Resíduos Sólidos (10m²)</t>
        </r>
      </text>
    </comment>
    <comment ref="O237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37" authorId="25" shapeId="0">
      <text>
        <r>
          <rPr>
            <sz val="11"/>
            <color rgb="FF000000"/>
            <rFont val="Calibri"/>
            <family val="2"/>
            <charset val="1"/>
          </rPr>
          <t>Consideramos Fundações Depósito Novo Inservíveis (120m²) e nova torre Estação Elevatória (10m²)</t>
        </r>
      </text>
    </comment>
    <comment ref="X237" authorId="25" shapeId="0">
      <text>
        <r>
          <rPr>
            <sz val="11"/>
            <color rgb="FF000000"/>
            <rFont val="Calibri"/>
            <family val="2"/>
            <charset val="1"/>
          </rPr>
          <t>Apenas a Heitor Villa Lobos possui subestação de energia</t>
        </r>
      </text>
    </comment>
    <comment ref="Y237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cálculo adequado</t>
        </r>
      </text>
    </comment>
    <comment ref="AA237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C237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F237" authorId="25" shapeId="0">
      <text>
        <r>
          <rPr>
            <sz val="11"/>
            <color rgb="FF000000"/>
            <rFont val="Calibri"/>
            <family val="2"/>
            <charset val="1"/>
          </rPr>
          <t>Consideramos total de área construída para contratação d e novo projeto das instalações de esgoto cloacal, foi solicitado regularização do mesmo</t>
        </r>
      </text>
    </comment>
    <comment ref="AH237" authorId="25" shapeId="0">
      <text>
        <r>
          <rPr>
            <sz val="11"/>
            <color rgb="FF000000"/>
            <rFont val="Calibri"/>
            <family val="2"/>
            <charset val="1"/>
          </rPr>
          <t>Consideramos área não ocupada para contratação de novo projeto para esgoto pluvial e drenagem</t>
        </r>
      </text>
    </comment>
    <comment ref="AJ237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totais construídas para contratação de PPCI</t>
        </r>
      </text>
    </comment>
    <comment ref="AN237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adequado dimensionamento da climatização</t>
        </r>
      </text>
    </comment>
    <comment ref="AP237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superficiais de cada conjunto de passeios. As áreas referentes as rotas acessíveis internas integram os montantes a serem contratados em “Projeto Arquitetônico”</t>
        </r>
      </text>
    </comment>
    <comment ref="E238" authorId="25" shapeId="0">
      <text>
        <r>
          <rPr>
            <sz val="11"/>
            <color rgb="FF000000"/>
            <rFont val="Calibri"/>
            <family val="2"/>
            <charset val="1"/>
          </rPr>
          <t>Consideramos superfície total do lote</t>
        </r>
      </text>
    </comment>
    <comment ref="H238" authorId="25" shapeId="0">
      <text>
        <r>
          <rPr>
            <sz val="11"/>
            <color rgb="FF000000"/>
            <rFont val="Calibri"/>
            <family val="2"/>
            <charset val="1"/>
          </rPr>
          <t>Consideramos superfície do lote não ocupada, há árvores em área de potencial para intervenção de acessibilidade e mais um tronco necessitando supressão</t>
        </r>
      </text>
    </comment>
    <comment ref="K238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da edificação cuja estrutura de madeira da cobertura necessita ser substituída por estrutura metálica em inclinação correta com suporte para placas fotovoltaicas. Solicitar telhamento metálico com isolante térmico e Acústico</t>
        </r>
      </text>
    </comment>
    <comment ref="L238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total da escola para regularização geral das instalações elétricas</t>
        </r>
      </text>
    </comment>
    <comment ref="M238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total construída para regularização das instalações hidrossanitárias; já que pluvial e drenagem ocorre basicamente superficialmente terreno em declive</t>
        </r>
      </text>
    </comment>
    <comment ref="N238" authorId="25" shapeId="0">
      <text>
        <r>
          <rPr>
            <sz val="11"/>
            <color rgb="FF000000"/>
            <rFont val="Calibri"/>
            <family val="2"/>
            <charset val="1"/>
          </rPr>
          <t>Consideramos ampliações supostamente encaminhadas nas laterais, frente e fundos (225m²) e Área de Acessibilidade em rota interna acessível (160m²) e Passeios(417m²)</t>
        </r>
      </text>
    </comment>
    <comment ref="O238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38" authorId="25" shapeId="0">
      <text>
        <r>
          <rPr>
            <sz val="11"/>
            <color rgb="FF000000"/>
            <rFont val="Calibri"/>
            <family val="2"/>
            <charset val="1"/>
          </rPr>
          <t>Fundação nova ampliação frente (10m²) e Fundos para Refeitório(40m²). As ampliações laterais apenas incorporarão áreas de varanda, sem necessidade de novas fundações.</t>
        </r>
      </text>
    </comment>
    <comment ref="R238" authorId="25" shapeId="0">
      <text>
        <r>
          <rPr>
            <sz val="11"/>
            <color rgb="FF000000"/>
            <rFont val="Calibri"/>
            <family val="2"/>
            <charset val="1"/>
          </rPr>
          <t>Estrutura de concreto para suporte da ampliação do refeitório</t>
        </r>
      </text>
    </comment>
    <comment ref="U238" authorId="25" shapeId="0">
      <text>
        <r>
          <rPr>
            <sz val="11"/>
            <color rgb="FF000000"/>
            <rFont val="Calibri"/>
            <family val="2"/>
            <charset val="1"/>
          </rPr>
          <t>Substituição das tesouras em madeira por treliças metálicas em toda cobertura original, não entra área da cobertura do pátio interno e torre reservatório</t>
        </r>
      </text>
    </comment>
    <comment ref="Y238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cálculo adequado</t>
        </r>
      </text>
    </comment>
    <comment ref="AA238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C238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J238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totais construídas para contratação de PPCI</t>
        </r>
      </text>
    </comment>
    <comment ref="AN238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adequado dimensionamento da climatização</t>
        </r>
      </text>
    </comment>
    <comment ref="AP238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superficiais de cada conjunto de passeios. As áreas referentes as rotas acessíveis internas integram os montantes a serem contratados em “Projeto Arquitetônico”</t>
        </r>
      </text>
    </comment>
    <comment ref="L239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total da escola para regularização geral das Instalações elétricas</t>
        </r>
      </text>
    </comment>
    <comment ref="M239" authorId="25" shapeId="0">
      <text>
        <r>
          <rPr>
            <sz val="11"/>
            <color rgb="FF000000"/>
            <rFont val="Calibri"/>
            <family val="2"/>
            <charset val="1"/>
          </rPr>
          <t>Entramos com a área total construída para solicitar regularização em função de não haver projeto completo de todas as instalações hidrossanitárias. Drenagem ocorre basicamente superfial</t>
        </r>
      </text>
    </comment>
    <comment ref="N239" authorId="25" shapeId="0">
      <text>
        <r>
          <rPr>
            <sz val="11"/>
            <color rgb="FF000000"/>
            <rFont val="Calibri"/>
            <family val="2"/>
            <charset val="1"/>
          </rPr>
          <t>Consideramos Acessibilidade para requalificação da rota interna pre-existente (70m²) e área de passei (210m²) e mais um projeto para reconfigurar a cobertura do pátio interno com iluminação zenital (100m²)</t>
        </r>
      </text>
    </comment>
    <comment ref="O239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39" authorId="25" shapeId="0">
      <text>
        <r>
          <rPr>
            <sz val="11"/>
            <color rgb="FF000000"/>
            <rFont val="Calibri"/>
            <family val="2"/>
            <charset val="1"/>
          </rPr>
          <t>Nova Fundação Estrutura nova ao Pátio Coberto</t>
        </r>
      </text>
    </comment>
    <comment ref="U239" authorId="25" shapeId="0">
      <text>
        <r>
          <rPr>
            <sz val="11"/>
            <color rgb="FF000000"/>
            <rFont val="Calibri"/>
            <family val="2"/>
            <charset val="1"/>
          </rPr>
          <t>Estrutura Metálica para reconfiguração da cobertura do Pátio Interno</t>
        </r>
      </text>
    </comment>
    <comment ref="Y239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cálculo adequado</t>
        </r>
      </text>
    </comment>
    <comment ref="AA239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C239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J239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totais construídas para contratação de PPCI</t>
        </r>
      </text>
    </comment>
    <comment ref="AN239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adequado dimensionamento da climatização</t>
        </r>
      </text>
    </comment>
    <comment ref="AP239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superficiais de cada conjunto de passeios. As áreas referentes as rotas acessíveis internas integram os montantes a serem contratados em “Projeto Arquitetônico”</t>
        </r>
      </text>
    </comment>
    <comment ref="H240" authorId="25" shapeId="0">
      <text>
        <r>
          <rPr>
            <sz val="11"/>
            <color rgb="FF000000"/>
            <rFont val="Calibri"/>
            <family val="2"/>
            <charset val="1"/>
          </rPr>
          <t>Consideramos apenas a área não edificada do recúo de ajardinamento junto ao alinhamento predial, em função de árvores necessitando de poda junto aos gradis de concreto</t>
        </r>
      </text>
    </comment>
    <comment ref="J240" authorId="25" shapeId="0">
      <text>
        <r>
          <rPr>
            <sz val="11"/>
            <color rgb="FF000000"/>
            <rFont val="Calibri"/>
            <family val="2"/>
            <charset val="1"/>
          </rPr>
          <t>Consideramos 52,12m² de uma sala em bio-construção, 44,19m² do platô solário, 135,57m² de passarelas com cobertura têxtil e 136m² de varanda em “L” construída junto ao bloco de salas de aula dos fundos de área para regularizar</t>
        </r>
      </text>
    </comment>
    <comment ref="K240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em dois níveis das lajes da torre da estação elevatória totalizando 30m² e mais 5m² referente a intervenções localizadas: na cinta sobre a porta da biblioteca e na parede da sala dos professores que aparentemente sugere reforço na viga de fundação</t>
        </r>
      </text>
    </comment>
    <comment ref="L240" authorId="25" shapeId="0">
      <text>
        <r>
          <rPr>
            <sz val="11"/>
            <color rgb="FF000000"/>
            <rFont val="Calibri"/>
            <family val="2"/>
            <charset val="1"/>
          </rPr>
          <t>Consideramos a área total da escola para regularização geral das instalações elétricas</t>
        </r>
      </text>
    </comment>
    <comment ref="M240" authorId="25" shapeId="0">
      <text>
        <r>
          <rPr>
            <sz val="11"/>
            <color rgb="FF000000"/>
            <rFont val="Calibri"/>
            <family val="2"/>
            <charset val="1"/>
          </rPr>
          <t>Escola aparentemente nova e com escopo razoavelmente completo de projetos hidrossanitários aparentemente executados de acordo</t>
        </r>
      </text>
    </comment>
    <comment ref="N240" authorId="25" shapeId="0">
      <text>
        <r>
          <rPr>
            <sz val="11"/>
            <color rgb="FF000000"/>
            <rFont val="Calibri"/>
            <family val="2"/>
            <charset val="1"/>
          </rPr>
          <t>Consideramos área de rota acessível interna (470m²) e passeio(410m²)</t>
        </r>
      </text>
    </comment>
    <comment ref="O240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40" authorId="25" shapeId="0">
      <text>
        <r>
          <rPr>
            <sz val="11"/>
            <color rgb="FF000000"/>
            <rFont val="Calibri"/>
            <family val="2"/>
            <charset val="1"/>
          </rPr>
          <t>Fundação nova para Reforço Torre Estação Elevatória</t>
        </r>
      </text>
    </comment>
    <comment ref="R240" authorId="25" shapeId="0">
      <text>
        <r>
          <rPr>
            <sz val="11"/>
            <color rgb="FF000000"/>
            <rFont val="Calibri"/>
            <family val="2"/>
            <charset val="1"/>
          </rPr>
          <t>Estrutura de concreto para ampliação secretaria na frente da escola</t>
        </r>
      </text>
    </comment>
    <comment ref="U240" authorId="25" shapeId="0">
      <text>
        <r>
          <rPr>
            <sz val="11"/>
            <color rgb="FF000000"/>
            <rFont val="Calibri"/>
            <family val="2"/>
            <charset val="1"/>
          </rPr>
          <t>Estrutura Metálica para Reforço Estrutural das Lajes de concreto armado da torre da Estação Elevatória Reserva de Água</t>
        </r>
      </text>
    </comment>
    <comment ref="Y240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cálculo adequado</t>
        </r>
      </text>
    </comment>
    <comment ref="AA240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C240" authorId="25" shapeId="0">
      <text>
        <r>
          <rPr>
            <sz val="11"/>
            <color rgb="FF000000"/>
            <rFont val="Calibri"/>
            <family val="2"/>
            <charset val="1"/>
          </rPr>
          <t>Área Total Construída para Projeto de toda a escola</t>
        </r>
      </text>
    </comment>
    <comment ref="AJ240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totais construídas para contratação de PPCI</t>
        </r>
      </text>
    </comment>
    <comment ref="AN240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construídas totais para adequado dimensionamento da climatização</t>
        </r>
      </text>
    </comment>
    <comment ref="AO240" authorId="25" shapeId="0">
      <text>
        <r>
          <rPr>
            <sz val="11"/>
            <color rgb="FF000000"/>
            <rFont val="Calibri"/>
            <family val="2"/>
            <charset val="1"/>
          </rPr>
          <t>Apenas a Escola Rincão apresenta partido pavilhonar em cota única, não necessitando de elevadores e/ou plataformas elevatórias. Recomendamos nas demais escolas como forma de aprimorar rotas acessíveis internas</t>
        </r>
      </text>
    </comment>
    <comment ref="AP240" authorId="25" shapeId="0">
      <text>
        <r>
          <rPr>
            <sz val="11"/>
            <color rgb="FF000000"/>
            <rFont val="Calibri"/>
            <family val="2"/>
            <charset val="1"/>
          </rPr>
          <t>Consideramos as áreas superficiais de cada conjunto de passeios. As áreas referentes as rotas acessíveis internas integram os montantes a serem contratados em “Projeto Arquitetônico”</t>
        </r>
      </text>
    </comment>
    <comment ref="H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K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terreno+área do 2°pavimento e subsolo</t>
        </r>
      </text>
    </comment>
    <comment ref="M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N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O243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 xml:space="preserve">Área revitalização dos parquinhos+área canto ecológico </t>
        </r>
      </text>
    </comment>
    <comment ref="R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projeto novo canto ecológico</t>
        </r>
      </text>
    </comment>
    <comment ref="U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projeto novo canto ecológico</t>
        </r>
      </text>
    </comment>
    <comment ref="Z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C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projeto novo canto ecológico</t>
        </r>
      </text>
    </comment>
    <comment ref="AD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projeto novo canto ecológico</t>
        </r>
      </text>
    </comment>
    <comment ref="AE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J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AM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O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construida - áreas de serviço,circulações,banheiros,quadras e pátios cobertos</t>
        </r>
      </text>
    </comment>
    <comment ref="AQ243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E244" authorId="25" shapeId="0">
      <text>
        <r>
          <rPr>
            <b/>
            <sz val="8"/>
            <color rgb="FF000000"/>
            <rFont val="Tahoma"/>
            <family val="2"/>
          </rPr>
          <t xml:space="preserve">Letícia:
</t>
        </r>
        <r>
          <rPr>
            <sz val="8"/>
            <color rgb="FF000000"/>
            <rFont val="Tahoma"/>
            <family val="2"/>
          </rPr>
          <t>Área total terreo</t>
        </r>
      </text>
    </comment>
    <comment ref="H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J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da quadra coberta e sanitários</t>
        </r>
      </text>
    </comment>
    <comment ref="K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 xml:space="preserve">Área do terreno+área do 2°pavimento </t>
        </r>
      </text>
    </comment>
    <comment ref="O244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de layout+projeto novo para área do bloco de madeira+projeto parquinhos</t>
        </r>
      </text>
    </comment>
    <comment ref="R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Projeto novo para área do bloco de madeira</t>
        </r>
      </text>
    </comment>
    <comment ref="U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Projeto novo para área do bloco de madeira</t>
        </r>
      </text>
    </comment>
    <comment ref="W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Z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A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C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D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E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H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J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</t>
        </r>
      </text>
    </comment>
    <comment ref="AM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O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construida - áreas de serviço,circulações,banheiros,quadras e pátios cobertos</t>
        </r>
      </text>
    </comment>
    <comment ref="AQ244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E245" authorId="25" shapeId="0">
      <text>
        <r>
          <rPr>
            <b/>
            <sz val="8"/>
            <color rgb="FF000000"/>
            <rFont val="Tahoma"/>
            <family val="2"/>
          </rPr>
          <t xml:space="preserve">Letícia:
</t>
        </r>
        <r>
          <rPr>
            <sz val="8"/>
            <color rgb="FF000000"/>
            <rFont val="Tahoma"/>
            <family val="2"/>
          </rPr>
          <t>Área total do terreno</t>
        </r>
      </text>
    </comment>
    <comment ref="H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K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do terreno</t>
        </r>
      </text>
    </comment>
    <comment ref="O245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cobertura)+área de projeto de layout+área parquinhos</t>
        </r>
      </text>
    </comment>
    <comment ref="R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</t>
        </r>
      </text>
    </comment>
    <comment ref="U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</t>
        </r>
      </text>
    </comment>
    <comment ref="V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</t>
        </r>
      </text>
    </comment>
    <comment ref="Y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Escola não possui subestação área nem abrigada</t>
        </r>
      </text>
    </comment>
    <comment ref="Z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C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</t>
        </r>
      </text>
    </comment>
    <comment ref="AD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de projeto novo (sala dos professores,apoio,sanitários e cobertura)</t>
        </r>
      </text>
    </comment>
    <comment ref="AE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F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Escola não possui subestação área nem abrigada</t>
        </r>
      </text>
    </comment>
    <comment ref="AH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J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</t>
        </r>
      </text>
    </comment>
    <comment ref="AM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construída</t>
        </r>
      </text>
    </comment>
    <comment ref="AO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total construida - áreas de serviço,circulações,banheiros,quadras e pátios cobertos</t>
        </r>
      </text>
    </comment>
    <comment ref="AQ245" authorId="25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Letícia:
</t>
        </r>
        <r>
          <rPr>
            <sz val="8"/>
            <color rgb="FF000000"/>
            <rFont val="Tahoma"/>
            <family val="2"/>
            <charset val="1"/>
          </rPr>
          <t>Área do terreno - área construída do térreo</t>
        </r>
      </text>
    </comment>
    <comment ref="E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ID#AAAAiBskjuU
Bárbara Pretto Biasi    (2022-10-21 12:22:29)
Área total do terreno.</t>
        </r>
      </text>
    </comment>
    <comment ref="J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ID#AAAAiBskjuY
Bárbara Pretto Biasi    (2022-10-21 12:32:36)
Considerando a área de churrasqueira (churrasqueira, balcão e paredes em alvenaria) construída na parte interna do pátio coberto.</t>
        </r>
      </text>
    </comment>
    <comment ref="N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ID#AAAAiBskjuc
Bárbara Pretto Biasi    (2022-10-21 12:34:06)
Área total construída. Mudanças no uso das salas e na disposição de portas.</t>
        </r>
      </text>
    </comment>
    <comment ref="O264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W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ID#AAAAiBskjug
Bárbara Pretto Biasi    (2022-10-21 12:38:24)
Instalação elétrica com quadro de entrada de energia posicionado na parte interna do muro da escola.</t>
        </r>
      </text>
    </comment>
    <comment ref="Y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ID#AAAAiBskjvU
Bárbara Pretto Biasi    (2022-10-21 13:05:19)
Lâmpadas de emergência inoperantes e insuficientes. Falta de projeto de circuito específico de emergência.</t>
        </r>
      </text>
    </comment>
    <comment ref="Z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ID#AAAAiBskjuk
Bárbara Pretto Biasi    (2022-10-21 12:39:42)
Parte das instalações elétricas renovada na escola com necessidade de as built. Além de projeto novo para parte das instalações.</t>
        </r>
      </text>
    </comment>
    <comment ref="AA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ID#AAAAiBskjvk
Bárbara Pretto Biasi    (2022-10-21 13:10:02)
As built. Projeto com tomadas 2P+A.</t>
        </r>
      </text>
    </comment>
    <comment ref="AC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ID#AAAAiBskjuo
Bárbara Pretto Biasi    (2022-10-21 12:43:19)
Rede Wiffi abrange toda a área da escola, mas falta cabeamento na maioria das salas.</t>
        </r>
      </text>
    </comment>
    <comment ref="AD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ID#AAAAiBskjvA
Bárbara Pretto Biasi    (2022-10-21 12:50:25)
Ausência de para-raios e demais ligações SPDA.</t>
        </r>
      </text>
    </comment>
    <comment ref="AE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ID#AAAAiBskju8
Bárbara Pretto Biasi    (2022-10-21 12:48:52)
Ausência de sistema de esperas para energia solar.</t>
        </r>
      </text>
    </comment>
    <comment ref="AF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ID#AAAAiBskjv8
Bárbara Pretto Biasi    (2022-10-21 13:18:43)
As built. Além de tubos aparentes e redes obstruídas.</t>
        </r>
      </text>
    </comment>
    <comment ref="AH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ID#AAAAiBskjvE
Bárbara Pretto Biasi    (2022-10-21 12:52:52)
Considerando toda a área do terreno, incluso a área construída (contribuição pluvial) e a área "livre" (drenagem do terreno).</t>
        </r>
      </text>
    </comment>
    <comment ref="AJ264" authorId="25" shapeId="0">
      <text>
        <r>
          <rPr>
            <sz val="11"/>
            <color theme="1"/>
            <rFont val="Calibri"/>
            <family val="2"/>
            <scheme val="minor"/>
          </rPr>
          <t>======
ID#AAAAiBskjvw
Bárbara Pretto Biasi    (2022-10-21 13:16:17)
Ausência de PPCI - poucos extintores presentes nos corredores da escola.</t>
        </r>
      </text>
    </comment>
    <comment ref="AN264" authorId="25" shapeId="0">
      <text>
        <r>
          <rPr>
            <sz val="11"/>
            <color theme="1"/>
            <rFont val="Calibri"/>
            <family val="2"/>
            <scheme val="minor"/>
          </rPr>
          <t>======
ID#AAAAiBskjwA
Bárbara Pretto Biasi    (2022-10-21 13:19:43)
Nenhum ar condicionado, nem sistema de climatização.</t>
        </r>
      </text>
    </comment>
    <comment ref="AP264" authorId="25" shapeId="0">
      <text>
        <r>
          <rPr>
            <sz val="11"/>
            <color theme="1"/>
            <rFont val="Calibri"/>
            <family val="2"/>
            <scheme val="minor"/>
          </rPr>
          <t>======
ID#AAAAiBskju4
Bárbara Pretto Biasi    (2022-10-21 12:47:50)
Considerando 25% da área "livre" do terreno, ou seja, área do terreno menos área construída.</t>
        </r>
      </text>
    </comment>
    <comment ref="E265" authorId="25" shapeId="0">
      <text>
        <r>
          <rPr>
            <sz val="11"/>
            <color theme="1"/>
            <rFont val="Calibri"/>
            <family val="2"/>
            <scheme val="minor"/>
          </rPr>
          <t>======
ID#AAAAiBskjuM
Bárbara Pretto Biasi    (2022-10-21 12:20:56)
O terreno da escola abrange outras 2 instituições públicas (SENAI e FASC), dessa forma, deve ser determinada a área do terreno referente à escola - possivelmente de 5038,88 m² conforme autocad.</t>
        </r>
      </text>
    </comment>
    <comment ref="J265" authorId="25" shapeId="0">
      <text>
        <r>
          <rPr>
            <sz val="11"/>
            <color theme="1"/>
            <rFont val="Calibri"/>
            <family val="2"/>
            <scheme val="minor"/>
          </rPr>
          <t>======
ID#AAAAiBskjwg
Bárbara Pretto Biasi    (2022-10-21 13:49:37)
Considerando área externa (entorno do bloco A e B), possui quadras e calçamentos ausentes no autocad.</t>
        </r>
      </text>
    </comment>
    <comment ref="N265" authorId="25" shapeId="0">
      <text>
        <r>
          <rPr>
            <sz val="11"/>
            <color theme="1"/>
            <rFont val="Calibri"/>
            <family val="2"/>
            <scheme val="minor"/>
          </rPr>
          <t>======
ID#AAAAiBskjwk
Bárbara Pretto Biasi    (2022-10-21 13:50:14)
Área total construída. Mudanças no uso das salas.</t>
        </r>
      </text>
    </comment>
    <comment ref="O265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P265" authorId="25" shapeId="0">
      <text>
        <r>
          <rPr>
            <sz val="11"/>
            <color theme="1"/>
            <rFont val="Calibri"/>
            <family val="2"/>
            <scheme val="minor"/>
          </rPr>
          <t>======
ID#AAAAiBskjws
Bárbara Pretto Biasi    (2022-10-21 13:53:47)
Muro de contenção (possivelmente 4 m de altura) necessário em divisa da escola com ginásio coberto.</t>
        </r>
      </text>
    </comment>
    <comment ref="X265" authorId="25" shapeId="0">
      <text>
        <r>
          <rPr>
            <sz val="11"/>
            <color theme="1"/>
            <rFont val="Calibri"/>
            <family val="2"/>
            <scheme val="minor"/>
          </rPr>
          <t>======
ID#AAAAinBasRY
Bárbara Pretto Biasi    (2022-10-21 14:32:34)
Presença de média tensão e subestação, as built.</t>
        </r>
      </text>
    </comment>
    <comment ref="Y265" authorId="25" shapeId="0">
      <text>
        <r>
          <rPr>
            <sz val="11"/>
            <color theme="1"/>
            <rFont val="Calibri"/>
            <family val="2"/>
            <scheme val="minor"/>
          </rPr>
          <t>======
ID#AAAAiBskjvY
Bárbara Pretto Biasi    (2022-10-21 13:05:32)
Lâmpadas de emergência inoperantes e insuficientes. Falta de projeto de circuito específico de emergência.</t>
        </r>
      </text>
    </comment>
    <comment ref="Z265" authorId="25" shapeId="0">
      <text>
        <r>
          <rPr>
            <sz val="11"/>
            <color theme="1"/>
            <rFont val="Calibri"/>
            <family val="2"/>
            <scheme val="minor"/>
          </rPr>
          <t>======
ID#AAAAikEkYYw
Bárbara Pretto Biasi    (2022-10-21 19:53:43)
Parte das instalações elétricas renovada na escola com necessidade de as built. Além de projeto novo para parte das instalações.</t>
        </r>
      </text>
    </comment>
    <comment ref="AC265" authorId="25" shapeId="0">
      <text>
        <r>
          <rPr>
            <sz val="11"/>
            <color theme="1"/>
            <rFont val="Calibri"/>
            <family val="2"/>
            <scheme val="minor"/>
          </rPr>
          <t>======
ID#AAAAiBskjus
Bárbara Pretto Biasi    (2022-10-21 12:43:21)
Rede Wiffi abrange toda a área da escola, mas falta cabeamento na maioria das salas.</t>
        </r>
      </text>
    </comment>
    <comment ref="AH265" authorId="25" shapeId="0">
      <text>
        <r>
          <rPr>
            <sz val="11"/>
            <color theme="1"/>
            <rFont val="Calibri"/>
            <family val="2"/>
            <scheme val="minor"/>
          </rPr>
          <t>======
ID#AAAAiBskjvI
Bárbara Pretto Biasi    (2022-10-21 12:52:58)
Considerando toda a área do terreno, incluso a área construída (contribuição pluvial) e a área "livre" (drenagem do terreno).</t>
        </r>
      </text>
    </comment>
    <comment ref="AJ265" authorId="25" shapeId="0">
      <text>
        <r>
          <rPr>
            <sz val="11"/>
            <color theme="1"/>
            <rFont val="Calibri"/>
            <family val="2"/>
            <scheme val="minor"/>
          </rPr>
          <t>======
ID#AAAAiBskjv0
Bárbara Pretto Biasi    (2022-10-21 13:16:24)
Ausência de PPCI - poucos extintores presentes nos corredores da escola.</t>
        </r>
      </text>
    </comment>
    <comment ref="AP265" authorId="25" shapeId="0">
      <text>
        <r>
          <rPr>
            <sz val="11"/>
            <color theme="1"/>
            <rFont val="Calibri"/>
            <family val="2"/>
            <scheme val="minor"/>
          </rPr>
          <t>======
ID#AAAAiBskjwE
Bárbara Pretto Biasi    (2022-10-21 13:20:03)
Considerando 25% da área "livre" do terreno, ou seja, área do terreno menos área construída.</t>
        </r>
      </text>
    </comment>
    <comment ref="E266" authorId="25" shapeId="0">
      <text>
        <r>
          <rPr>
            <sz val="11"/>
            <color theme="1"/>
            <rFont val="Calibri"/>
            <family val="2"/>
            <scheme val="minor"/>
          </rPr>
          <t>======
ID#AAAAinBasRM
Bárbara Pretto Biasi    (2022-10-21 14:30:50)
Área total do terreno.</t>
        </r>
      </text>
    </comment>
    <comment ref="J266" authorId="25" shapeId="0">
      <text>
        <r>
          <rPr>
            <sz val="11"/>
            <color theme="1"/>
            <rFont val="Calibri"/>
            <family val="2"/>
            <scheme val="minor"/>
          </rPr>
          <t>======
ID#AAAAinBasSg
Bárbara Pretto Biasi    (2022-10-21 15:53:49)
Área demolida na parte posterior da escola, ainda presente no autocad.</t>
        </r>
      </text>
    </comment>
    <comment ref="O266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X266" authorId="25" shapeId="0">
      <text>
        <r>
          <rPr>
            <sz val="11"/>
            <color theme="1"/>
            <rFont val="Calibri"/>
            <family val="2"/>
            <scheme val="minor"/>
          </rPr>
          <t>======
ID#AAAAinBasRc
Bárbara Pretto Biasi    (2022-10-21 14:32:53)
Presença de média tensão e subestação, as built.</t>
        </r>
      </text>
    </comment>
    <comment ref="Y266" authorId="25" shapeId="0">
      <text>
        <r>
          <rPr>
            <sz val="11"/>
            <color theme="1"/>
            <rFont val="Calibri"/>
            <family val="2"/>
            <scheme val="minor"/>
          </rPr>
          <t>======
ID#AAAAiBskjvc
Bárbara Pretto Biasi    (2022-10-21 13:05:36)
Lâmpadas de emergência inoperantes e insuficientes. Falta de projeto de circuito específico de emergência.</t>
        </r>
      </text>
    </comment>
    <comment ref="Z266" authorId="25" shapeId="0">
      <text>
        <r>
          <rPr>
            <sz val="11"/>
            <color theme="1"/>
            <rFont val="Calibri"/>
            <family val="2"/>
            <scheme val="minor"/>
          </rPr>
          <t>======
ID#AAAAikEkYY0
Bárbara Pretto Biasi    (2022-10-21 19:53:45)
Parte das instalações elétricas renovada na escola com necessidade de as built. Além de projeto novo para parte das instalações.</t>
        </r>
      </text>
    </comment>
    <comment ref="AC266" authorId="25" shapeId="0">
      <text>
        <r>
          <rPr>
            <sz val="11"/>
            <color theme="1"/>
            <rFont val="Calibri"/>
            <family val="2"/>
            <scheme val="minor"/>
          </rPr>
          <t>======
ID#AAAAiBskjuw
Bárbara Pretto Biasi    (2022-10-21 12:43:22)
Rede Wiffi abrange toda a área da escola, mas falta cabeamento na maioria das salas.</t>
        </r>
      </text>
    </comment>
    <comment ref="AH266" authorId="25" shapeId="0">
      <text>
        <r>
          <rPr>
            <sz val="11"/>
            <color theme="1"/>
            <rFont val="Calibri"/>
            <family val="2"/>
            <scheme val="minor"/>
          </rPr>
          <t>======
ID#AAAAiBskjvM
Bárbara Pretto Biasi    (2022-10-21 12:53:11)
Considerando toda a área do terreno, incluso a área construída (contribuição pluvial) e a área "livre" (drenagem do terreno).</t>
        </r>
      </text>
    </comment>
    <comment ref="AP266" authorId="25" shapeId="0">
      <text>
        <r>
          <rPr>
            <sz val="11"/>
            <color theme="1"/>
            <rFont val="Calibri"/>
            <family val="2"/>
            <scheme val="minor"/>
          </rPr>
          <t>======
ID#AAAAiBskjwI
Bárbara Pretto Biasi    (2022-10-21 13:20:08)
Considerando 25% da área "livre" do terreno, ou seja, área do terreno menos área construída.</t>
        </r>
      </text>
    </comment>
    <comment ref="O267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Y267" authorId="25" shapeId="0">
      <text>
        <r>
          <rPr>
            <sz val="11"/>
            <color theme="1"/>
            <rFont val="Calibri"/>
            <family val="2"/>
            <scheme val="minor"/>
          </rPr>
          <t>======
ID#AAAAinBasSQ
Ivan Battas    (2022-10-21 15:37:46)
lâmpadas de emergência inoperantes e insuficientes</t>
        </r>
      </text>
    </comment>
    <comment ref="AJ267" authorId="25" shapeId="0">
      <text>
        <r>
          <rPr>
            <sz val="11"/>
            <color theme="1"/>
            <rFont val="Calibri"/>
            <family val="2"/>
            <scheme val="minor"/>
          </rPr>
          <t>======
ID#AAAAinBasQw
Ivan Battas    (2022-10-21 14:10:52)
ausência de PPCI</t>
        </r>
      </text>
    </comment>
    <comment ref="AP267" authorId="25" shapeId="0">
      <text>
        <r>
          <rPr>
            <sz val="11"/>
            <color theme="1"/>
            <rFont val="Calibri"/>
            <family val="2"/>
            <scheme val="minor"/>
          </rPr>
          <t>======
ID#AAAAinBasR0
Ivan Battas    (2022-10-21 14:43:49)
considerando 25% da área livre do terreno( ATer - ACons)</t>
        </r>
      </text>
    </comment>
    <comment ref="O268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Y268" authorId="25" shapeId="0">
      <text>
        <r>
          <rPr>
            <sz val="11"/>
            <color theme="1"/>
            <rFont val="Calibri"/>
            <family val="2"/>
            <scheme val="minor"/>
          </rPr>
          <t>======
ID#AAAAinBasSU
Ivan Battas    (2022-10-21 15:38:38)
lâmpadas de emergência inoperantes e insuficientes</t>
        </r>
      </text>
    </comment>
    <comment ref="AH268" authorId="25" shapeId="0">
      <text>
        <r>
          <rPr>
            <sz val="11"/>
            <color theme="1"/>
            <rFont val="Calibri"/>
            <family val="2"/>
            <scheme val="minor"/>
          </rPr>
          <t>======
ID#AAAAinBasRs
Ivan Battas    (2022-10-21 14:39:39)
considerado toda a área do terreno</t>
        </r>
      </text>
    </comment>
    <comment ref="O269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Y269" authorId="25" shapeId="0">
      <text>
        <r>
          <rPr>
            <sz val="11"/>
            <color theme="1"/>
            <rFont val="Calibri"/>
            <family val="2"/>
            <scheme val="minor"/>
          </rPr>
          <t>======
ID#AAAAinBasSY
Ivan Battas    (2022-10-21 15:39:18)
lâmpadas de emergência inoperantes e ineficientes</t>
        </r>
      </text>
    </comment>
    <comment ref="AH269" authorId="25" shapeId="0">
      <text>
        <r>
          <rPr>
            <sz val="11"/>
            <color theme="1"/>
            <rFont val="Calibri"/>
            <family val="2"/>
            <scheme val="minor"/>
          </rPr>
          <t>======
ID#AAAAinBasRw
Ivan Battas    (2022-10-21 14:40:03)
considerado toda a área do terreno</t>
        </r>
      </text>
    </comment>
    <comment ref="AJ269" authorId="25" shapeId="0">
      <text>
        <r>
          <rPr>
            <sz val="11"/>
            <color theme="1"/>
            <rFont val="Calibri"/>
            <family val="2"/>
            <scheme val="minor"/>
          </rPr>
          <t>======
ID#AAAAinBasQ0
Ivan Battas    (2022-10-21 14:11:46)
ausência de PPCI</t>
        </r>
      </text>
    </comment>
    <comment ref="E270" authorId="25" shapeId="0">
      <text>
        <r>
          <rPr>
            <sz val="11"/>
            <color theme="1"/>
            <rFont val="Calibri"/>
            <family val="2"/>
            <scheme val="minor"/>
          </rPr>
          <t>======
ID#AAAAinBasRQ
Bárbara Pretto Biasi    (2022-10-21 14:30:55)
Área total do terreno.</t>
        </r>
      </text>
    </comment>
    <comment ref="O270" authorId="25" shapeId="0">
      <text>
        <r>
          <rPr>
            <sz val="11"/>
            <color theme="1"/>
            <rFont val="Calibri"/>
            <family val="2"/>
            <scheme val="minor"/>
          </rPr>
          <t>m² sala de inovação + rampa de serviço + subestação
======</t>
        </r>
      </text>
    </comment>
    <comment ref="X270" authorId="25" shapeId="0">
      <text>
        <r>
          <rPr>
            <sz val="11"/>
            <color theme="1"/>
            <rFont val="Calibri"/>
            <family val="2"/>
            <scheme val="minor"/>
          </rPr>
          <t>======
ID#AAAAinBasRg
Bárbara Pretto Biasi    (2022-10-21 14:32:57)
Presença de média tensão e subestação, as built.</t>
        </r>
      </text>
    </comment>
    <comment ref="Y270" authorId="25" shapeId="0">
      <text>
        <r>
          <rPr>
            <sz val="11"/>
            <color theme="1"/>
            <rFont val="Calibri"/>
            <family val="2"/>
            <scheme val="minor"/>
          </rPr>
          <t>======
ID#AAAAiBskjvg
Bárbara Pretto Biasi    (2022-10-21 13:05:52)
Lâmpadas de emergência inoperantes e insuficientes. Falta de projeto de circuito específico de emergência.</t>
        </r>
      </text>
    </comment>
    <comment ref="AC270" authorId="25" shapeId="0">
      <text>
        <r>
          <rPr>
            <sz val="11"/>
            <color theme="1"/>
            <rFont val="Calibri"/>
            <family val="2"/>
            <scheme val="minor"/>
          </rPr>
          <t>======
ID#AAAAiBskju0
Bárbara Pretto Biasi    (2022-10-21 12:43:40)
Rede Wiffi abrange toda a área da escola, mas falta cabeamento na maioria das salas.</t>
        </r>
      </text>
    </comment>
    <comment ref="AH270" authorId="25" shapeId="0">
      <text>
        <r>
          <rPr>
            <sz val="11"/>
            <color theme="1"/>
            <rFont val="Calibri"/>
            <family val="2"/>
            <scheme val="minor"/>
          </rPr>
          <t>======
ID#AAAAiBskjvQ
Bárbara Pretto Biasi    (2022-10-21 12:54:35)
Considerando toda a área do terreno, incluso a área construída (contribuição pluvial) e a área "livre" (drenagem do terreno). Atenção urgente à contribuição externa de esgoto do entorno, que deságua no terreno da escola.</t>
        </r>
      </text>
    </comment>
    <comment ref="AJ270" authorId="25" shapeId="0">
      <text>
        <r>
          <rPr>
            <sz val="11"/>
            <color theme="1"/>
            <rFont val="Calibri"/>
            <family val="2"/>
            <scheme val="minor"/>
          </rPr>
          <t>======
ID#AAAAinBasRo
Bárbara Pretto Biasi    (2022-10-21 14:34:23)
Ausência de PPCI - poucos extintores presentes nos corredores da escola.</t>
        </r>
      </text>
    </comment>
    <comment ref="AP270" authorId="25" shapeId="0">
      <text>
        <r>
          <rPr>
            <sz val="11"/>
            <color theme="1"/>
            <rFont val="Calibri"/>
            <family val="2"/>
            <scheme val="minor"/>
          </rPr>
          <t>======
ID#AAAAiBskjwM
Bárbara Pretto Biasi    (2022-10-21 13:20:16)
Considerando 25% da área "livre" do terreno, ou seja, área do terreno menos área construída.</t>
        </r>
      </text>
    </comment>
  </commentList>
</comments>
</file>

<file path=xl/comments2.xml><?xml version="1.0" encoding="utf-8"?>
<comments xmlns="http://schemas.openxmlformats.org/spreadsheetml/2006/main">
  <authors>
    <author>Matheus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</rPr>
          <t xml:space="preserve">estimado 50% das escolas com apoio de topografia
</t>
        </r>
      </text>
    </comment>
  </commentList>
</comments>
</file>

<file path=xl/sharedStrings.xml><?xml version="1.0" encoding="utf-8"?>
<sst xmlns="http://schemas.openxmlformats.org/spreadsheetml/2006/main" count="715" uniqueCount="395">
  <si>
    <t>PREFEITURA MUNICIPAL DE PORTO ALEGRE</t>
  </si>
  <si>
    <t>Lista das Escolas a serem Reformadas</t>
  </si>
  <si>
    <t>Nº</t>
  </si>
  <si>
    <t>ESCOLAS</t>
  </si>
  <si>
    <t>AREA CONSTRUÍDA (m²)</t>
  </si>
  <si>
    <t>AREA TERRENO (m²)</t>
  </si>
  <si>
    <t>ENDEREÇO</t>
  </si>
  <si>
    <t>CMET Paulo Freire</t>
  </si>
  <si>
    <t xml:space="preserve">R. Sta. Terezinha, 572 – Santana </t>
  </si>
  <si>
    <t>EMEB Dr. Liberato Salzano Vieira da Cunha</t>
  </si>
  <si>
    <t xml:space="preserve">R. Xavier de Carvalho, 274 – Sarandi </t>
  </si>
  <si>
    <t>EMEEF Prof. Elyseu Paglioli</t>
  </si>
  <si>
    <t>R. Butui, 221 – Cristal</t>
  </si>
  <si>
    <t>EMEEF Prof. Luiz Francisco Lucena Borges</t>
  </si>
  <si>
    <t xml:space="preserve">R. Cláudio Manoel da Costa, 270 – Jd. Itu Sabará </t>
  </si>
  <si>
    <t>EMEEF Prof. Lygia Morrone Avertuck</t>
  </si>
  <si>
    <t xml:space="preserve">R. São José Maria Escrivã, s/nº - Jd. Do Salso </t>
  </si>
  <si>
    <t>EMEEF Tristão Sucupira Vianna</t>
  </si>
  <si>
    <t xml:space="preserve">Av. Nilo Wulff, 955 – Restinga Nova </t>
  </si>
  <si>
    <t>EMEF Afonso Guerreiro Lima</t>
  </si>
  <si>
    <t xml:space="preserve">R. Guaíba, 203 – Lomba do Pinheiro </t>
  </si>
  <si>
    <t>EMEF América</t>
  </si>
  <si>
    <t>R. Padre Ângelo Costa, 175 – Partenon</t>
  </si>
  <si>
    <t xml:space="preserve">EMEF Aramy Silva </t>
  </si>
  <si>
    <t xml:space="preserve">R. Chico Pedro, 390 – Camaquã </t>
  </si>
  <si>
    <t xml:space="preserve">EMEF Campos do Cristal </t>
  </si>
  <si>
    <t xml:space="preserve">Bc do Império, 75 – Vila Nova </t>
  </si>
  <si>
    <t>EMEF Chapéu do Sol</t>
  </si>
  <si>
    <t xml:space="preserve">Av. Juca Batista, s/nº - Lot. Chapéu do Sol
</t>
  </si>
  <si>
    <t>EMEF Chico Mendes</t>
  </si>
  <si>
    <t xml:space="preserve">R. Gentil Amâncio Clemente, 1 – Mário Quintana </t>
  </si>
  <si>
    <t>EMEF de Surdos Bilíngue Salomão Watnick</t>
  </si>
  <si>
    <t xml:space="preserve">R. Capitão Pedro Werlang, 1011 – São José </t>
  </si>
  <si>
    <t xml:space="preserve">EMEF Décio Martins Costa </t>
  </si>
  <si>
    <t xml:space="preserve">R. Cristóvão Jaques, 488 – Sarandi </t>
  </si>
  <si>
    <t>EMEF Dep. Marcírio Goulart Loureiro</t>
  </si>
  <si>
    <t xml:space="preserve">R. Saibreira. s/nº - Bairro Aparício Borges </t>
  </si>
  <si>
    <t xml:space="preserve">EMEF Dep. Victor Issler </t>
  </si>
  <si>
    <t xml:space="preserve">R. Dezenove de Fevereiro, 330 – Mário Quintana </t>
  </si>
  <si>
    <t>EMEF Dolores Alcaraz Caldas</t>
  </si>
  <si>
    <t xml:space="preserve">R. Dr. Carlos Niederauer Hoffmeister,85,Restinga Nova
</t>
  </si>
  <si>
    <t xml:space="preserve">EMEF Gabriel Obino </t>
  </si>
  <si>
    <t xml:space="preserve">R. Eng° Ludolfo Boehl, 1402 </t>
  </si>
  <si>
    <t xml:space="preserve">EMEF Gov. Ildo Meneguetti </t>
  </si>
  <si>
    <t xml:space="preserve">R. Jayme Cyrino Machado de Oliveira, 250 – Rubem Berta </t>
  </si>
  <si>
    <t xml:space="preserve">EMEF Grande Oriente do Rio grande do Sul </t>
  </si>
  <si>
    <t xml:space="preserve">R. Wolfram Metzler, 600 – Rubem Berta </t>
  </si>
  <si>
    <t xml:space="preserve">EMEF Heitor Villa Lobos </t>
  </si>
  <si>
    <t xml:space="preserve">Av. Santos Dias da Silva, s/nº - Lomba do Pinheiro </t>
  </si>
  <si>
    <t>EMEF João Antônio Satte</t>
  </si>
  <si>
    <t xml:space="preserve">Av. Gamal Abdel Nasser, 500 – Rubem Berta </t>
  </si>
  <si>
    <t>EMEF José Loureiro da Silva</t>
  </si>
  <si>
    <t xml:space="preserve">Av. Capivari, 1999 – Cristal </t>
  </si>
  <si>
    <t>EMEF José Mariano Beck</t>
  </si>
  <si>
    <t xml:space="preserve">Av. Joaquim Porto Villanova, 135 – Bom Jesus </t>
  </si>
  <si>
    <t xml:space="preserve">EMEF Lauro Rodrigues </t>
  </si>
  <si>
    <t>R. Dr. Marino Abrahão, 240 – Jd. Ingá</t>
  </si>
  <si>
    <t xml:space="preserve">EMEF Leocádia Felizardo Prestes  </t>
  </si>
  <si>
    <t xml:space="preserve">R. Romeu de Vasconcelos Rosa, 10 – Vila Nova </t>
  </si>
  <si>
    <t xml:space="preserve">EMEF Lidovino Fanton </t>
  </si>
  <si>
    <t>R. Manoel Faria da Rosa Primo, 940 – Restinga Velha</t>
  </si>
  <si>
    <t xml:space="preserve">EMEF Mario Quintana </t>
  </si>
  <si>
    <t xml:space="preserve">Acesso C, s/nº - Vila Castelo – Restinga </t>
  </si>
  <si>
    <t xml:space="preserve">EMEF Migrantes </t>
  </si>
  <si>
    <t xml:space="preserve">Av. Severo Dullius, 165 – Anchieta </t>
  </si>
  <si>
    <t xml:space="preserve">EMEF Moradas da Hipica </t>
  </si>
  <si>
    <t>R. Geraldo Tollens Linck, 01 – Hípica</t>
  </si>
  <si>
    <t xml:space="preserve">EMEF Morro da Cruz </t>
  </si>
  <si>
    <t xml:space="preserve">R. Sta Tereza, s/nº- Vila São José Comunitária – Bairro São José </t>
  </si>
  <si>
    <t xml:space="preserve">EMEF Neusa Goulart Brizola </t>
  </si>
  <si>
    <t>R. Monsenhor Ruben Neis, 480 – Cavalhada</t>
  </si>
  <si>
    <t xml:space="preserve">EMEF Nossa Senhora de Fátima </t>
  </si>
  <si>
    <t xml:space="preserve">Rua A, nº 15; Vila N. Sra. de Fátima – Divineia – Bom Jesus </t>
  </si>
  <si>
    <t xml:space="preserve">EMEF Nossa Senhora do Carmo </t>
  </si>
  <si>
    <t>R. Bispo Marino Prudêncio Moreira,95- Restinga</t>
  </si>
  <si>
    <t>EMEF Pepita de Leão</t>
  </si>
  <si>
    <t xml:space="preserve">R. Estádio, 29 – Passo das Pedras </t>
  </si>
  <si>
    <t xml:space="preserve">EMEF Porto Alegre </t>
  </si>
  <si>
    <t>R. Washington Luiz, 203 – Centro Histórico</t>
  </si>
  <si>
    <t xml:space="preserve">EMEF Pres. João Belchior Marques Goulart </t>
  </si>
  <si>
    <t xml:space="preserve">R. João Luiz Pufal, 100 – Sarandi </t>
  </si>
  <si>
    <t>EMEF Presidente Vargas</t>
  </si>
  <si>
    <t xml:space="preserve">R. Aurora do Amaral Lisboa, 60 – Passo das Pedras </t>
  </si>
  <si>
    <t xml:space="preserve">EMEF Prof. Anisio Teixeira </t>
  </si>
  <si>
    <t xml:space="preserve">R. Francisco Mattos Terres, 40 – Hípica </t>
  </si>
  <si>
    <t>EMEF Prof. Gilberto Jorge Gonçalves da Silva</t>
  </si>
  <si>
    <t xml:space="preserve">rav. Morro Alto, 433 – Ipanema </t>
  </si>
  <si>
    <t xml:space="preserve">EMEF Prof. Larry José Ribeiro Alves  </t>
  </si>
  <si>
    <t xml:space="preserve">Av. Economista Nilo Wulff, s/nº - Restinga Nova </t>
  </si>
  <si>
    <t xml:space="preserve">EMEF Prof. Ana Iris do Amaral </t>
  </si>
  <si>
    <t xml:space="preserve">Av. Mário Meneghetti, 1000 – Protásio Alves </t>
  </si>
  <si>
    <t xml:space="preserve">EMEF Prof. Judith Macedo de Araujo </t>
  </si>
  <si>
    <t>R. Saul Constantino, 100 – Morro da Cruz;São José / Partenon</t>
  </si>
  <si>
    <t xml:space="preserve">EMEF Rincão </t>
  </si>
  <si>
    <t>R. Luiz Otávio, 347 – Belém Velho</t>
  </si>
  <si>
    <t xml:space="preserve">EMEF Sain't Hilaire </t>
  </si>
  <si>
    <t xml:space="preserve">R. Gervazio Braga Pinheiro, 427 – Lomba do Pinheiro </t>
  </si>
  <si>
    <t xml:space="preserve">EMEF Sen. Alberto Pasqualini </t>
  </si>
  <si>
    <t>R. Tem. Arizoly Fagundes, 250 – Restinga Nova</t>
  </si>
  <si>
    <t xml:space="preserve">EMEF Timbaúva </t>
  </si>
  <si>
    <t xml:space="preserve">Rua Seis – Lot. Timbaúva -Mário Quintana </t>
  </si>
  <si>
    <t xml:space="preserve">EMEF Ver. Antonio Giudice </t>
  </si>
  <si>
    <t xml:space="preserve">R. Dr. Caio Brandão de Mello, 1 – Humaitá </t>
  </si>
  <si>
    <t>EMEF Ver. Carlos Pessoa de Brum</t>
  </si>
  <si>
    <t xml:space="preserve">R. Abolição, 1 – Restinga Velha </t>
  </si>
  <si>
    <t xml:space="preserve">EMEF Ver. Martim Aranha </t>
  </si>
  <si>
    <t xml:space="preserve">R. Cônego Isidoro de Nadal, s/n° - Santa Tereza </t>
  </si>
  <si>
    <t>EMEF Vila Dique/Porto Novo</t>
  </si>
  <si>
    <t>R. Amélia Santini Fortunati, 101 – Rubem Berta</t>
  </si>
  <si>
    <t xml:space="preserve">EMEF Vila Monte Cristo </t>
  </si>
  <si>
    <t xml:space="preserve">R. Carlos Superti, 84 – Vila Nova </t>
  </si>
  <si>
    <t xml:space="preserve">EMEF Wenceslau Fontoura </t>
  </si>
  <si>
    <t xml:space="preserve">R. Irmã Inês Fávero, 1 – Mário Quintana
</t>
  </si>
  <si>
    <t xml:space="preserve">EMEI Vila da Pascoa </t>
  </si>
  <si>
    <t xml:space="preserve">R.”J”, s/n° - Vila da Páscoa - Rubem Berta
</t>
  </si>
  <si>
    <t xml:space="preserve">EMEI Vila Elizabeth </t>
  </si>
  <si>
    <t xml:space="preserve">R. Paulo Gomes de Oliveira, 120 - Sarandi </t>
  </si>
  <si>
    <t xml:space="preserve">EMEI Vila Floresta </t>
  </si>
  <si>
    <t xml:space="preserve">R. Monte Alegre, 55 - Jardim Floresta
</t>
  </si>
  <si>
    <t>EMEI Vila Mapa II</t>
  </si>
  <si>
    <t xml:space="preserve">R. Pedro Golombiewski, 08 – Lomba do Pinheiro </t>
  </si>
  <si>
    <t xml:space="preserve">EMEI Vila Nova Restinga </t>
  </si>
  <si>
    <t xml:space="preserve">R. Álvaro Difini,480 – Restinga </t>
  </si>
  <si>
    <t xml:space="preserve">EMEI Vila Nova São Carlos </t>
  </si>
  <si>
    <t xml:space="preserve">Estrada João de Oliveira Remião, s/n°; Pda 12- L do  Pinheiro
</t>
  </si>
  <si>
    <t xml:space="preserve">EMEI Vila Santa Rosa </t>
  </si>
  <si>
    <t xml:space="preserve">R. Donário Braga, esquina Rua ‘A’, s/nº - Rubem Berta
</t>
  </si>
  <si>
    <t xml:space="preserve">EMEI Vila Tronco </t>
  </si>
  <si>
    <t>R. Ildefonso Pinto, 224 – Santa Tereza</t>
  </si>
  <si>
    <t xml:space="preserve">EMEI Vila Valneri Antunes </t>
  </si>
  <si>
    <t xml:space="preserve">Estrada Martin Félix Berta, 2353 – Mário Quintana </t>
  </si>
  <si>
    <t xml:space="preserve">EMEI Bairro Cavalhada </t>
  </si>
  <si>
    <t xml:space="preserve">R. Canela, 180 - Cavalhada </t>
  </si>
  <si>
    <t xml:space="preserve">EMEI Parque dos Maias II </t>
  </si>
  <si>
    <t xml:space="preserve">R. Amauri Cafrune, 149 - Parque dos Maias II - Rubem Berta </t>
  </si>
  <si>
    <t>EMEI Dom Luiz de Nadal</t>
  </si>
  <si>
    <t xml:space="preserve">R. Dr. Carlos Niderauer Hoffmeister,255,Restinga Nova
</t>
  </si>
  <si>
    <t>EMEI Municiparios Tio Barnabé</t>
  </si>
  <si>
    <t xml:space="preserve">R. Otto Ernest Meyer ,55 – Cidade Baixa </t>
  </si>
  <si>
    <t xml:space="preserve">EMEI Doutor Walter Silber </t>
  </si>
  <si>
    <t xml:space="preserve">R. Frei Clemente, 150 - Vila São José – Partenon </t>
  </si>
  <si>
    <t xml:space="preserve">EMEI Érico Verissimo </t>
  </si>
  <si>
    <t xml:space="preserve">R. Modesto Franco, 100 – Passo das Pedras </t>
  </si>
  <si>
    <t xml:space="preserve">EMEI Florencia Vurlod Socias </t>
  </si>
  <si>
    <t xml:space="preserve">R. Tenente Arzoli Fagundes,Acesso 1,s/n° - Restinga Nova </t>
  </si>
  <si>
    <t xml:space="preserve">EMEI Humaitá </t>
  </si>
  <si>
    <t xml:space="preserve">R. Caio Brandão de Melo, s/n° - Humaitá </t>
  </si>
  <si>
    <t xml:space="preserve">EMEI Ilha da Pintada </t>
  </si>
  <si>
    <t>848.46</t>
  </si>
  <si>
    <t xml:space="preserve">Rua dos Garruchos, s/nº - Ilha da Pintada </t>
  </si>
  <si>
    <t xml:space="preserve">EMEI Jardim Bento Gonçalves </t>
  </si>
  <si>
    <t xml:space="preserve">R. Sargento Expedicionário Geraldo Santana,40 – Partenon </t>
  </si>
  <si>
    <t>EMEI Jardim Camaquã</t>
  </si>
  <si>
    <t xml:space="preserve">R. Jardim das Bromélias, s/n° - Camaquã </t>
  </si>
  <si>
    <t xml:space="preserve">EMEI Jardim de Praça Cantinho Amigo </t>
  </si>
  <si>
    <t xml:space="preserve">Praça Garibaldi, s/n° - Cidade Baixa </t>
  </si>
  <si>
    <t xml:space="preserve">EMEI Jardim de Praça Cirandinha </t>
  </si>
  <si>
    <t xml:space="preserve">R. 24 de outubro, 211 – Independência
</t>
  </si>
  <si>
    <t xml:space="preserve">EMEI Jardim de Praça Girafinha </t>
  </si>
  <si>
    <t>Praça Jaime Telles, s/n° - Santana</t>
  </si>
  <si>
    <t xml:space="preserve">EMEI Jardim de Praça Meu Amiguinho </t>
  </si>
  <si>
    <t xml:space="preserve">R. São Carlos, 636 – Floresta </t>
  </si>
  <si>
    <t xml:space="preserve">EMEI Jardim de Praça Passarinho Dourado </t>
  </si>
  <si>
    <t xml:space="preserve">Av. Guido Mondin, esquina Ceará – São Geraldo </t>
  </si>
  <si>
    <t xml:space="preserve">EMEI Jardim de Praça Patinho Feio </t>
  </si>
  <si>
    <t xml:space="preserve">AV. Brasil , 593 - Praça Pinheiro Machado – São Geraldo </t>
  </si>
  <si>
    <t xml:space="preserve">EMEI Jardim de Praça Pica-Pau Amarelo </t>
  </si>
  <si>
    <t xml:space="preserve">R. Cel Fernando Machado, s/n° - Pça Gal Osório, Centro Hist </t>
  </si>
  <si>
    <t xml:space="preserve">EMEI Jardim Salomoni </t>
  </si>
  <si>
    <t xml:space="preserve">R. Joaquim de Carvalho, 325 - Vila Nova </t>
  </si>
  <si>
    <t xml:space="preserve">EMEI Mamãe Coruja </t>
  </si>
  <si>
    <t>Av. Bento Gonçalves, 642 – Azenha</t>
  </si>
  <si>
    <t xml:space="preserve">EMEI Maria Marques Fernandes </t>
  </si>
  <si>
    <t>Av. Santos Dias da Silva, 550 – Lomba do Pinheiro</t>
  </si>
  <si>
    <t xml:space="preserve">EMEI Miguel Granato Velasquez </t>
  </si>
  <si>
    <t xml:space="preserve">R. Armando Costa,s/n° - Sarandi </t>
  </si>
  <si>
    <t xml:space="preserve">EMEI Nova Gleba </t>
  </si>
  <si>
    <t xml:space="preserve">Av. Guido Alberto Werlang, 747 - Rubem Berta </t>
  </si>
  <si>
    <t xml:space="preserve">EMEI Osmar dos Santos Freitas </t>
  </si>
  <si>
    <t>R. Dona Otília, 690 – Santa Tereza</t>
  </si>
  <si>
    <t xml:space="preserve">EMEI Padre Angelo Costa </t>
  </si>
  <si>
    <t>1,249,98</t>
  </si>
  <si>
    <t xml:space="preserve">R. 1° de Maio, 300 – Partenon </t>
  </si>
  <si>
    <t xml:space="preserve">EMEI Paulo Freire </t>
  </si>
  <si>
    <t>1,540,43</t>
  </si>
  <si>
    <t>R, Meridional, esquina Tobago - Restinga Velha</t>
  </si>
  <si>
    <t xml:space="preserve">EMEI Ponta Grossa </t>
  </si>
  <si>
    <t>2,649,92</t>
  </si>
  <si>
    <t xml:space="preserve">R. Retiro da Ponte Grossa, 3581 - Ponta Grossa </t>
  </si>
  <si>
    <t xml:space="preserve">EMEI Prof. Maria Helena Cavalheiro Gusmão </t>
  </si>
  <si>
    <t>R. “A”,250- Silvino Oliveira - Vila Monte Cristo - Vila Nova</t>
  </si>
  <si>
    <t xml:space="preserve">EMEI Protásio Alves </t>
  </si>
  <si>
    <t>1,864,36</t>
  </si>
  <si>
    <t xml:space="preserve">R. Aracy Fróes, s/n° - Jardim Itú Sabará </t>
  </si>
  <si>
    <t xml:space="preserve">EMEI Santo Expedito </t>
  </si>
  <si>
    <t>3,167.68</t>
  </si>
  <si>
    <t xml:space="preserve">R.Gabriel Bezerra Cavalcanti, s/n° - Rubem Berta </t>
  </si>
  <si>
    <t xml:space="preserve">EMEI Unidos da Paineira </t>
  </si>
  <si>
    <t xml:space="preserve">R. Antõnio Farias, 130 – Partenon </t>
  </si>
  <si>
    <t xml:space="preserve">EMEI Vale Verde </t>
  </si>
  <si>
    <t xml:space="preserve">R. Beco do Franklin, 270; Fundos – Alto Petrópolis </t>
  </si>
  <si>
    <t xml:space="preserve">EMEI Vila Nova </t>
  </si>
  <si>
    <t xml:space="preserve">R. Fernando Pessoa,350 – Jd. Vila Nova </t>
  </si>
  <si>
    <t xml:space="preserve">EMEM Emilio Meyer </t>
  </si>
  <si>
    <t xml:space="preserve">Av. Niterói, 472 – Medianeira </t>
  </si>
  <si>
    <t>Área TOTAL (m²)</t>
  </si>
  <si>
    <t>Lista das Escolas a serem Construídas</t>
  </si>
  <si>
    <t>AREA À EXECUTAR (m²)</t>
  </si>
  <si>
    <t>Recanto do Sabiá</t>
  </si>
  <si>
    <t>Rua Ricardo Belisário da Silva esquina Av. Ir. Faustino João</t>
  </si>
  <si>
    <t>Restinga</t>
  </si>
  <si>
    <t>Vila Nova</t>
  </si>
  <si>
    <t>Sarandi</t>
  </si>
  <si>
    <t>EMEI Max Geiss (reconstrução)</t>
  </si>
  <si>
    <t>Rua Vicente Celestino, 120 - Rubem Berta</t>
  </si>
  <si>
    <t>EMEI Vale Verde (reconstrução)</t>
  </si>
  <si>
    <t>Jardim Itu Sabará</t>
  </si>
  <si>
    <t>Lista das Piscinas a serem Reformadas</t>
  </si>
  <si>
    <t>AREA À REFORMAR (m²)</t>
  </si>
  <si>
    <t>Cecopam</t>
  </si>
  <si>
    <t>Rua Arroio Grande, 50</t>
  </si>
  <si>
    <t>Cecores</t>
  </si>
  <si>
    <t>Av. Economista Nilo Wulf, s/n</t>
  </si>
  <si>
    <t>Cecove</t>
  </si>
  <si>
    <t>Rua paulo Gomes de Oliveira, 200</t>
  </si>
  <si>
    <t>Cegeb</t>
  </si>
  <si>
    <t>Rua Cel Neves, 555</t>
  </si>
  <si>
    <t>Secretaria Municipal de Obras e Infraestrutura</t>
  </si>
  <si>
    <t>Secretaria Municipal de Educação</t>
  </si>
  <si>
    <t>PLANILHA DE ÁREA DE PROJETOS A SEREM CONTRATADOS (EDITAL DE APOIO TÉCNICO DE PROJETOS)</t>
  </si>
  <si>
    <t>Data:</t>
  </si>
  <si>
    <t>Inserir nas células abaixo as áreas (construídas/terrenos) ou unidades escolares que serão contempladas no edital de projetos executivos</t>
  </si>
  <si>
    <t>PROJETOS DISPONÍVEIS PARA CONTRATAÇÃO</t>
  </si>
  <si>
    <t>Regularização</t>
  </si>
  <si>
    <t>Executivo</t>
  </si>
  <si>
    <t>Áreas</t>
  </si>
  <si>
    <t>Nº da Escola</t>
  </si>
  <si>
    <r>
      <rPr>
        <b/>
        <sz val="16"/>
        <color theme="1"/>
        <rFont val="Arial"/>
        <family val="2"/>
      </rPr>
      <t>Lista das escolas contempladas</t>
    </r>
    <r>
      <rPr>
        <b/>
        <sz val="12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(Lançar áreas previstas de Projeto - Reduções deverão ser justificadas)</t>
    </r>
  </si>
  <si>
    <t>Técnicos
Responsáveis</t>
  </si>
  <si>
    <r>
      <rPr>
        <b/>
        <sz val="10"/>
        <color theme="1"/>
        <rFont val="Arial"/>
        <family val="2"/>
      </rPr>
      <t xml:space="preserve">Levantamento topográfico planialtimétrico
</t>
    </r>
    <r>
      <rPr>
        <b/>
        <i/>
        <sz val="10"/>
        <color theme="1"/>
        <rFont val="Arial"/>
        <family val="2"/>
      </rPr>
      <t>(m² de terreno)</t>
    </r>
  </si>
  <si>
    <t>Laudo de cobertura vegetal
(m² de terreno)</t>
  </si>
  <si>
    <t>Projeto de Regularização de Arquitetura
(m² construído)</t>
  </si>
  <si>
    <t>Projeto de Regularização de Estruturas
(m² construído)</t>
  </si>
  <si>
    <t>Projeto de Regularização de Instalações Elétricas
(m² construído)</t>
  </si>
  <si>
    <t>Projeto de Regularização de Instalações Hidrossanitárias
(m² construído)</t>
  </si>
  <si>
    <t>Projeto de Arquitetura
(m² construído)</t>
  </si>
  <si>
    <t>Projeto de Fundações
(m² construído)</t>
  </si>
  <si>
    <t>Projeto de Estruturas de Concreto Armado
(m² construído)</t>
  </si>
  <si>
    <t>Projeto de Estruturas metálicas
(m² construído)</t>
  </si>
  <si>
    <t>Projeto de Estruturas de Madeira
(m² construído)</t>
  </si>
  <si>
    <t>Projeto de Entrada de energia Baixa Tensão
(por unidade escolar)</t>
  </si>
  <si>
    <t>Projeto de Entrada de energia Média Tensão
(por unidade escolar)</t>
  </si>
  <si>
    <t>Projeto para o circuito de emergência
(m² construído)</t>
  </si>
  <si>
    <t>Projeto de QGBT e CD's
(por unidade escolar)</t>
  </si>
  <si>
    <t>Projeto de instalações de iluminação e tomadas
(m² construído)</t>
  </si>
  <si>
    <t>Projeto de rede de lógica
(m² construído)</t>
  </si>
  <si>
    <t>Projeto de Sistema de Proteção contra Descargas Atmosféricas - SPDA
(por unidade escolar)</t>
  </si>
  <si>
    <t>Projeto esperas para instalação de energia fotovoltaica
(por unidade escolar)</t>
  </si>
  <si>
    <t>Projeto de distribuição de água fria e esgoto cloacal
(m² construído)</t>
  </si>
  <si>
    <t>Projeto de águas pluviais e drenagem
(m² construído)</t>
  </si>
  <si>
    <t>Projeto de sistemas hidráulicos de combate a incêndio
(m² construído)</t>
  </si>
  <si>
    <t>Projeto de Instalação de GLP
(por unidade)</t>
  </si>
  <si>
    <t>Projeto de Climatização e ventilação mecânica
(m² construído)</t>
  </si>
  <si>
    <t>Projeto de Elevadores e plataformas elevatórias
(por unidade escolar)</t>
  </si>
  <si>
    <t>Projeto de pavimentação - Calçadas e acessos
(m² construído)</t>
  </si>
  <si>
    <t>Projeto de impermeabilizações
(m² construído)</t>
  </si>
  <si>
    <t>ÁREA 1</t>
  </si>
  <si>
    <t>ARQUITETA ADRIANA PIMENTEL ILHA MOREIRA
ENGENHEIRO ALEX KOCH DE ALMEIDA</t>
  </si>
  <si>
    <t>TOTAL DE ÁREAS A SEREM CONTRATADAS</t>
  </si>
  <si>
    <t>ÁREA 2</t>
  </si>
  <si>
    <t>EMEI Miguel Granato Velasquez</t>
  </si>
  <si>
    <t>ENGENHEIRA LISANE FRAGA DOS SANTOS
ARQUITETA ROBERTA CARUCCIO MONTANARI</t>
  </si>
  <si>
    <t>EMEI Santo Expedito</t>
  </si>
  <si>
    <t>EMEI Nova Gleba</t>
  </si>
  <si>
    <t>EMEI Parque dos Maias II</t>
  </si>
  <si>
    <t>ÁREA 3</t>
  </si>
  <si>
    <t>ARQUITETO EVERTON FAGUNDES BETAT
ENGENHEIRA LARA GARCEZ FUMACO</t>
  </si>
  <si>
    <t>ÁREA 4</t>
  </si>
  <si>
    <t>ENGENHEIRO ANDRÉ LUÍS ABITANTE
ARQUITETA DENISE FERREIRA DA SILVA</t>
  </si>
  <si>
    <t>ÁREA 5</t>
  </si>
  <si>
    <t>ENGENHEIRO LUIZ ANTÔNIO SANT ANNA SOUTO
ARQUITETA MARINA CORREA ESCHILETTI</t>
  </si>
  <si>
    <t>ÁREA 6</t>
  </si>
  <si>
    <t>ENGENHEIRA AMANDA DA CUNHA FIGUEIRA
ARQUITETO ISMAEL RODRIGUES DE MATOS</t>
  </si>
  <si>
    <t>ÁREA 7</t>
  </si>
  <si>
    <t>EMEI Mamãe Coruja</t>
  </si>
  <si>
    <t>ÁREA 8</t>
  </si>
  <si>
    <t>ARQUITETO JULIANO FABBRO
ENGENHEIRO REGIS NUNES MEDEIROS</t>
  </si>
  <si>
    <t>ÁREA 9</t>
  </si>
  <si>
    <t>ARQUITETO ANNA AMÉLIA DE LA ROCHA
ENGENHEIRO MARCELO JAGIELSKI LACERDA</t>
  </si>
  <si>
    <t>ÁREA 10</t>
  </si>
  <si>
    <t>ENGENHEIRO GEZIEL DA SILVA
ARQUITETA MARIA RITA FERREIRA SOARES</t>
  </si>
  <si>
    <t>ÁREA 11</t>
  </si>
  <si>
    <t>ARQUITETA CAMILA ROSA DURÃO
ENGENHEIRO TIAGO STEPHANOU SILVA</t>
  </si>
  <si>
    <t>ÁREA 12</t>
  </si>
  <si>
    <t>ARQUITETA ADRIANA REGINA BERTUSSI CANTES
ENGENHEIRO RAMON GOLDANI ANDRIOLI</t>
  </si>
  <si>
    <t>ÁREA 13</t>
  </si>
  <si>
    <t>ARQUITETO BERNARDO REIS DA SILVA
ENGENHEIRO GREGOR MOURA DE CARVALHO</t>
  </si>
  <si>
    <t>ÁREA 14</t>
  </si>
  <si>
    <t>ARQUITETA LETICIA DA FONSECA
ARQUITETA SARA WATANABE</t>
  </si>
  <si>
    <t>ÁREA 15</t>
  </si>
  <si>
    <t>ÁREA 16</t>
  </si>
  <si>
    <t>ÁREA 17</t>
  </si>
  <si>
    <t>EMEF Prof. Ana Iris do Amaral</t>
  </si>
  <si>
    <t>EMEF Dep. Victor Issler</t>
  </si>
  <si>
    <t>EMEF Wenceslau Fontoura</t>
  </si>
  <si>
    <t>EMEI Vila Valneri Antunes</t>
  </si>
  <si>
    <t>EMEF Grande Oriente do Rio grande do Sul</t>
  </si>
  <si>
    <t>Não</t>
  </si>
  <si>
    <t>EMEF Prof. Judith Macedo de Araujo</t>
  </si>
  <si>
    <t>EMEF Morro da Cruz</t>
  </si>
  <si>
    <t>EMEI Jardim Bento Gonçalves</t>
  </si>
  <si>
    <t>EMEI Padre Angelo Costa</t>
  </si>
  <si>
    <t>EMEI Doutor Walter Silber</t>
  </si>
  <si>
    <t>EMEF Aramy Silva</t>
  </si>
  <si>
    <t>EMEF Ver. Martim Aranha</t>
  </si>
  <si>
    <t>EMEI Osmar dos Santos Freitas</t>
  </si>
  <si>
    <t>EMEI Vila Tronco</t>
  </si>
  <si>
    <t>EMEF Gabriel Obino</t>
  </si>
  <si>
    <t>Engenheira Bárbara Pretto Biasi e Engenheiro Ivan Battastini</t>
  </si>
  <si>
    <t>TOTAL GERAL</t>
  </si>
  <si>
    <t>EMEF Jean Piaget A= 3.251,95m²</t>
  </si>
  <si>
    <t>Sem área</t>
  </si>
  <si>
    <t>EMEF Jean Piaget</t>
  </si>
  <si>
    <t>Demanda da Arquiteta Daniela Sperb</t>
  </si>
  <si>
    <t>EMEF Rincão</t>
  </si>
  <si>
    <t>Projeto de Sistemas de Bombeamento e Reuso para Reservatórios (por unidade escolar)</t>
  </si>
  <si>
    <t>ENGENHEIRO EDUARDO LUIS PREUSS
ARQUITETO LUIZ ANTONIO PRESTES</t>
  </si>
  <si>
    <t>Provisório</t>
  </si>
  <si>
    <t>Fevereiro de 2023</t>
  </si>
  <si>
    <t>Investigações Geotécnicas</t>
  </si>
  <si>
    <t>Mobilização, Instalação e Desmobilização de equipamento de sondagem</t>
  </si>
  <si>
    <t>UN</t>
  </si>
  <si>
    <t>Deslocamento entre furos - sondagem</t>
  </si>
  <si>
    <t>Sondagem Percussão, incluso relatorio</t>
  </si>
  <si>
    <t>M</t>
  </si>
  <si>
    <t>Sondagem Trado, incluso relatorio</t>
  </si>
  <si>
    <t>Prospecção Fundação, incluso relatorio</t>
  </si>
  <si>
    <t>Topográfico Planialtimétrico</t>
  </si>
  <si>
    <t>M2</t>
  </si>
  <si>
    <t>Cadastro Redes de Abastecimento e de Infraestrutura</t>
  </si>
  <si>
    <t>Diretrizes de Regularização e Licenciamento</t>
  </si>
  <si>
    <t>Inspeções e Avaliações das Instalações Existentes</t>
  </si>
  <si>
    <t>Prescrição Técnica</t>
  </si>
  <si>
    <t xml:space="preserve">Ensaios e Prospecções Auxiliares </t>
  </si>
  <si>
    <t>Gerenciamento, Mobilização e Relatório dos Ensaios</t>
  </si>
  <si>
    <t>Resistividade</t>
  </si>
  <si>
    <t>Esclerometria</t>
  </si>
  <si>
    <t>Ultrassom</t>
  </si>
  <si>
    <t>Profundidade de carbonatação</t>
  </si>
  <si>
    <t>Concentração de cloretos</t>
  </si>
  <si>
    <t>Porosidade</t>
  </si>
  <si>
    <t>Extração Corpo de Prova e Ensaio de Resistencia a Compressão</t>
  </si>
  <si>
    <t>Reação álcalis-agregado</t>
  </si>
  <si>
    <t>Pacometria</t>
  </si>
  <si>
    <t>Potencial de Corrosão</t>
  </si>
  <si>
    <t>Granulometria de Solos</t>
  </si>
  <si>
    <t>CBR (Índice de Suporte Califórnia)</t>
  </si>
  <si>
    <t>Liquidez e Plasticidade</t>
  </si>
  <si>
    <t>Cisalhamento Direto</t>
  </si>
  <si>
    <t>Densidade e Massa Específica</t>
  </si>
  <si>
    <t>Laudo Técnico</t>
  </si>
  <si>
    <t>Memoria de Cálculo</t>
  </si>
  <si>
    <t>Descrição</t>
  </si>
  <si>
    <t>Execução da implantação de reservatórios em 92 unidades e levantamento de áreas para projetos complementares</t>
  </si>
  <si>
    <t>Estimado 3 deslocamentos dentro de cada unidade escolar = 92 x 3 = 276unid</t>
  </si>
  <si>
    <t>Serão executados 2 furos de sondagem com até 15m em 92 UE = 2 x 15 x 92 = 2.760m</t>
  </si>
  <si>
    <t>Estimados 2 furos de sondagem com 3m nas 92 EU = 2 x 3 x 92 = 552m</t>
  </si>
  <si>
    <t>Previsão de análise de fundações em 92 unidades escolares</t>
  </si>
  <si>
    <t>Considerado o cadastramento das 96 escolas em atividade (2 em readequação de projeto)</t>
  </si>
  <si>
    <t>Levantamento necessário baseado nos relatórios realizados pela UP-SMOI - Situações críticas</t>
  </si>
  <si>
    <t>Previsão de execução de ensaios e elaboração de relatórios em 30 unidades críticas</t>
  </si>
  <si>
    <t>Estimados 2 ensaios por unidade crítica = 2 x 30 = 60 unidades</t>
  </si>
  <si>
    <t>Estimados 6 ensaios por unidade crítica = 6 x 30 = 180 unidades</t>
  </si>
  <si>
    <t>Estimados 3 ensaios por unidade crítica = 3 x 30 = 90 unidades</t>
  </si>
  <si>
    <t>Estimados 10 ensaios por unidade crítica = 10 x 30 = 300 unidades</t>
  </si>
  <si>
    <t>Consideradas as 98 escolas do Município (96 em atividade e 2 em readequação de projeto)</t>
  </si>
  <si>
    <t>Estimados 4 ensaios em 30% de 102 unidades de Escolas (96 existens e 6 a executar) +10% (folga)</t>
  </si>
  <si>
    <t>Resultado dos serviços realizados nos itens da prescrição técnica</t>
  </si>
  <si>
    <t>Soma dos levantamentos das necessidades apresentados pelas vistorias in-loco (Aba "Memória de Cálculo", célula E278)</t>
  </si>
  <si>
    <t>Solicitações Legais e Licenciamento</t>
  </si>
  <si>
    <t>Inv. Geot.</t>
  </si>
  <si>
    <t>Projeto de Recuperação de Estruturas de Concreto Armado (m² construído)</t>
  </si>
  <si>
    <t>Projeto Luminotécnico (m² construído)</t>
  </si>
  <si>
    <t>Orçamento e Cronograma Físico-Financeiro</t>
  </si>
  <si>
    <t>Estudo de Viabilidade Urbanística (EVU) (m²) 
Para as Escolas Novas</t>
  </si>
  <si>
    <t>Estudo de Impacto Ambiental (EIA-RIMA) (m²)
Para as Escolas Novas</t>
  </si>
  <si>
    <t xml:space="preserve">Consulta Potencial Arqueológico (Unid)
</t>
  </si>
  <si>
    <t>Execução de Orçamentos para licitação de 92 escolas em atividade + 6 escolas à executar + 4 centros comunitários</t>
  </si>
  <si>
    <t xml:space="preserve">Compatibilização de projetos para 92 escolas em atividade + 6 escolas à executar + 4 centros comunitários </t>
  </si>
  <si>
    <t>As-built/Compatibilização dos novos Projetos com Projeto existente</t>
  </si>
  <si>
    <t>Estudo Técnico Preliminar de Viabilidade Técnica e Análise de Riscos</t>
  </si>
  <si>
    <t>Plano de manutenção para  92 escolas em atividade + 6 escolas à executar + 4 centros comunitários</t>
  </si>
  <si>
    <t>Engº César Breda</t>
  </si>
  <si>
    <t>Centros Comunitários (Vide aba "Piscinas")</t>
  </si>
  <si>
    <t>Escolas novas (Vide aba "Escolas Novas")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</si>
</sst>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"/>
    <numFmt numFmtId="165" formatCode="#,##0.00_ ;\-#,##0.00\ "/>
  </numFmts>
  <fonts count="47" x14ac:knownFonts="1"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b/>
      <i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FFC000"/>
      <name val="Arial"/>
      <family val="2"/>
      <charset val="1"/>
    </font>
    <font>
      <b/>
      <sz val="20"/>
      <color theme="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0"/>
      <color rgb="FF000000"/>
      <name val="Times New Roman"/>
      <family val="1"/>
    </font>
    <font>
      <b/>
      <u/>
      <sz val="14"/>
      <color theme="0"/>
      <name val="Arial"/>
      <family val="2"/>
    </font>
    <font>
      <b/>
      <sz val="16"/>
      <color theme="0"/>
      <name val="Arial"/>
      <family val="2"/>
    </font>
    <font>
      <b/>
      <sz val="9"/>
      <color indexed="81"/>
      <name val="Segoe UI"/>
      <family val="2"/>
    </font>
    <font>
      <sz val="8"/>
      <name val="Times New Roman"/>
      <family val="1"/>
    </font>
    <font>
      <b/>
      <sz val="14"/>
      <color theme="3" tint="0.399975585192419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rgb="FFFEF2CB"/>
      </patternFill>
    </fill>
    <fill>
      <patternFill patternType="solid">
        <fgColor rgb="FFFFFF00"/>
        <bgColor rgb="FFFEF2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6" tint="0.39997558519241921"/>
        <bgColor rgb="FFC5E0B3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/>
    <xf numFmtId="0" fontId="10" fillId="0" borderId="0" xfId="0" applyFont="1"/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textRotation="9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5" fillId="8" borderId="16" xfId="0" applyFont="1" applyFill="1" applyBorder="1" applyAlignment="1">
      <alignment horizontal="center" vertical="center"/>
    </xf>
    <xf numFmtId="2" fontId="5" fillId="8" borderId="16" xfId="0" applyNumberFormat="1" applyFont="1" applyFill="1" applyBorder="1" applyAlignment="1">
      <alignment horizontal="left" vertical="center"/>
    </xf>
    <xf numFmtId="0" fontId="7" fillId="8" borderId="0" xfId="0" applyFont="1" applyFill="1"/>
    <xf numFmtId="0" fontId="5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left" vertical="center"/>
    </xf>
    <xf numFmtId="0" fontId="25" fillId="0" borderId="0" xfId="0" applyFont="1"/>
    <xf numFmtId="0" fontId="24" fillId="0" borderId="17" xfId="0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2" fontId="24" fillId="0" borderId="34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/>
    <xf numFmtId="0" fontId="19" fillId="0" borderId="0" xfId="0" applyFont="1"/>
    <xf numFmtId="0" fontId="41" fillId="0" borderId="0" xfId="0" applyFont="1"/>
    <xf numFmtId="0" fontId="1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19" fillId="0" borderId="15" xfId="0" applyFont="1" applyBorder="1"/>
    <xf numFmtId="0" fontId="13" fillId="0" borderId="2" xfId="0" applyFont="1" applyBorder="1" applyAlignment="1">
      <alignment horizontal="center"/>
    </xf>
    <xf numFmtId="0" fontId="42" fillId="0" borderId="0" xfId="0" applyFont="1" applyAlignment="1">
      <alignment horizontal="center"/>
    </xf>
    <xf numFmtId="9" fontId="40" fillId="0" borderId="0" xfId="0" applyNumberFormat="1" applyFont="1" applyAlignment="1">
      <alignment horizontal="center"/>
    </xf>
    <xf numFmtId="10" fontId="43" fillId="0" borderId="0" xfId="0" applyNumberFormat="1" applyFont="1" applyAlignment="1">
      <alignment horizontal="center"/>
    </xf>
    <xf numFmtId="9" fontId="4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164" fontId="19" fillId="0" borderId="55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0" borderId="56" xfId="0" applyNumberFormat="1" applyFont="1" applyBorder="1" applyAlignment="1">
      <alignment horizontal="center"/>
    </xf>
    <xf numFmtId="164" fontId="19" fillId="8" borderId="16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19" fillId="0" borderId="31" xfId="0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164" fontId="19" fillId="8" borderId="27" xfId="0" applyNumberFormat="1" applyFont="1" applyFill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8" borderId="64" xfId="0" applyNumberFormat="1" applyFont="1" applyFill="1" applyBorder="1" applyAlignment="1">
      <alignment horizontal="center"/>
    </xf>
    <xf numFmtId="164" fontId="19" fillId="0" borderId="57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7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7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9" fillId="0" borderId="70" xfId="0" applyNumberFormat="1" applyFont="1" applyBorder="1" applyAlignment="1">
      <alignment horizontal="center"/>
    </xf>
    <xf numFmtId="164" fontId="19" fillId="8" borderId="19" xfId="0" applyNumberFormat="1" applyFont="1" applyFill="1" applyBorder="1" applyAlignment="1">
      <alignment horizontal="center"/>
    </xf>
    <xf numFmtId="164" fontId="19" fillId="8" borderId="26" xfId="0" applyNumberFormat="1" applyFont="1" applyFill="1" applyBorder="1" applyAlignment="1">
      <alignment horizontal="center"/>
    </xf>
    <xf numFmtId="164" fontId="19" fillId="0" borderId="39" xfId="0" applyNumberFormat="1" applyFont="1" applyBorder="1" applyAlignment="1">
      <alignment horizontal="center"/>
    </xf>
    <xf numFmtId="164" fontId="19" fillId="8" borderId="21" xfId="0" applyNumberFormat="1" applyFont="1" applyFill="1" applyBorder="1" applyAlignment="1">
      <alignment horizontal="center"/>
    </xf>
    <xf numFmtId="164" fontId="19" fillId="8" borderId="39" xfId="0" applyNumberFormat="1" applyFont="1" applyFill="1" applyBorder="1" applyAlignment="1">
      <alignment horizontal="center"/>
    </xf>
    <xf numFmtId="164" fontId="19" fillId="8" borderId="22" xfId="0" applyNumberFormat="1" applyFont="1" applyFill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71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8" borderId="23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 vertical="center"/>
    </xf>
    <xf numFmtId="164" fontId="16" fillId="8" borderId="9" xfId="0" applyNumberFormat="1" applyFont="1" applyFill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19" fillId="0" borderId="58" xfId="0" applyNumberFormat="1" applyFont="1" applyBorder="1" applyAlignment="1">
      <alignment horizontal="center"/>
    </xf>
    <xf numFmtId="164" fontId="19" fillId="0" borderId="59" xfId="0" applyNumberFormat="1" applyFont="1" applyBorder="1" applyAlignment="1">
      <alignment horizontal="center"/>
    </xf>
    <xf numFmtId="164" fontId="24" fillId="0" borderId="33" xfId="0" applyNumberFormat="1" applyFont="1" applyBorder="1" applyAlignment="1">
      <alignment horizontal="center"/>
    </xf>
    <xf numFmtId="164" fontId="24" fillId="0" borderId="34" xfId="0" applyNumberFormat="1" applyFont="1" applyBorder="1" applyAlignment="1">
      <alignment horizontal="center"/>
    </xf>
    <xf numFmtId="164" fontId="23" fillId="0" borderId="9" xfId="0" applyNumberFormat="1" applyFont="1" applyBorder="1" applyAlignment="1">
      <alignment horizontal="center" vertical="center"/>
    </xf>
    <xf numFmtId="164" fontId="19" fillId="0" borderId="64" xfId="0" applyNumberFormat="1" applyFont="1" applyBorder="1" applyAlignment="1">
      <alignment horizontal="center"/>
    </xf>
    <xf numFmtId="164" fontId="19" fillId="0" borderId="44" xfId="0" applyNumberFormat="1" applyFont="1" applyBorder="1" applyAlignment="1">
      <alignment horizontal="center"/>
    </xf>
    <xf numFmtId="164" fontId="19" fillId="0" borderId="45" xfId="0" applyNumberFormat="1" applyFont="1" applyBorder="1" applyAlignment="1">
      <alignment horizontal="center"/>
    </xf>
    <xf numFmtId="164" fontId="19" fillId="0" borderId="60" xfId="0" applyNumberFormat="1" applyFont="1" applyBorder="1" applyAlignment="1">
      <alignment horizontal="center"/>
    </xf>
    <xf numFmtId="164" fontId="19" fillId="0" borderId="68" xfId="0" applyNumberFormat="1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164" fontId="19" fillId="0" borderId="46" xfId="0" applyNumberFormat="1" applyFont="1" applyBorder="1" applyAlignment="1">
      <alignment horizontal="center"/>
    </xf>
    <xf numFmtId="164" fontId="19" fillId="0" borderId="47" xfId="0" applyNumberFormat="1" applyFont="1" applyBorder="1" applyAlignment="1">
      <alignment horizontal="center"/>
    </xf>
    <xf numFmtId="164" fontId="19" fillId="0" borderId="48" xfId="0" applyNumberFormat="1" applyFont="1" applyBorder="1" applyAlignment="1">
      <alignment horizontal="center"/>
    </xf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61" xfId="0" applyNumberFormat="1" applyFont="1" applyBorder="1" applyAlignment="1">
      <alignment horizontal="center"/>
    </xf>
    <xf numFmtId="164" fontId="19" fillId="0" borderId="69" xfId="0" applyNumberFormat="1" applyFont="1" applyBorder="1" applyAlignment="1">
      <alignment horizontal="center"/>
    </xf>
    <xf numFmtId="164" fontId="19" fillId="0" borderId="63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24" fillId="0" borderId="72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164" fontId="24" fillId="0" borderId="73" xfId="0" applyNumberFormat="1" applyFont="1" applyBorder="1" applyAlignment="1">
      <alignment horizontal="center"/>
    </xf>
    <xf numFmtId="164" fontId="27" fillId="0" borderId="9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wrapText="1"/>
    </xf>
    <xf numFmtId="164" fontId="19" fillId="0" borderId="19" xfId="0" applyNumberFormat="1" applyFont="1" applyBorder="1" applyAlignment="1">
      <alignment horizontal="center" wrapText="1"/>
    </xf>
    <xf numFmtId="164" fontId="19" fillId="0" borderId="70" xfId="0" applyNumberFormat="1" applyFont="1" applyBorder="1" applyAlignment="1">
      <alignment horizontal="center" wrapText="1"/>
    </xf>
    <xf numFmtId="164" fontId="19" fillId="0" borderId="20" xfId="0" applyNumberFormat="1" applyFont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0" borderId="21" xfId="0" applyNumberFormat="1" applyFont="1" applyBorder="1" applyAlignment="1">
      <alignment horizontal="center" wrapText="1"/>
    </xf>
    <xf numFmtId="164" fontId="19" fillId="0" borderId="39" xfId="0" applyNumberFormat="1" applyFont="1" applyBorder="1" applyAlignment="1">
      <alignment horizontal="center" wrapText="1"/>
    </xf>
    <xf numFmtId="164" fontId="19" fillId="0" borderId="22" xfId="0" applyNumberFormat="1" applyFont="1" applyBorder="1" applyAlignment="1">
      <alignment horizontal="center" wrapText="1"/>
    </xf>
    <xf numFmtId="164" fontId="19" fillId="0" borderId="32" xfId="0" applyNumberFormat="1" applyFont="1" applyBorder="1" applyAlignment="1">
      <alignment horizontal="center" wrapText="1"/>
    </xf>
    <xf numFmtId="164" fontId="19" fillId="0" borderId="23" xfId="0" applyNumberFormat="1" applyFont="1" applyBorder="1" applyAlignment="1">
      <alignment horizontal="center" wrapText="1"/>
    </xf>
    <xf numFmtId="164" fontId="19" fillId="0" borderId="71" xfId="0" applyNumberFormat="1" applyFont="1" applyBorder="1" applyAlignment="1">
      <alignment horizontal="center" wrapText="1"/>
    </xf>
    <xf numFmtId="164" fontId="19" fillId="0" borderId="24" xfId="0" applyNumberFormat="1" applyFont="1" applyBorder="1" applyAlignment="1">
      <alignment horizontal="center" wrapText="1"/>
    </xf>
    <xf numFmtId="164" fontId="5" fillId="11" borderId="26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11" borderId="70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11" borderId="1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11" borderId="22" xfId="0" applyNumberFormat="1" applyFont="1" applyFill="1" applyBorder="1" applyAlignment="1">
      <alignment horizontal="center" vertical="center"/>
    </xf>
    <xf numFmtId="164" fontId="5" fillId="11" borderId="39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/>
    </xf>
    <xf numFmtId="164" fontId="5" fillId="11" borderId="8" xfId="0" applyNumberFormat="1" applyFont="1" applyFill="1" applyBorder="1" applyAlignment="1">
      <alignment horizontal="center" vertical="center"/>
    </xf>
    <xf numFmtId="164" fontId="5" fillId="11" borderId="7" xfId="0" applyNumberFormat="1" applyFont="1" applyFill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4" fillId="12" borderId="14" xfId="0" applyNumberFormat="1" applyFont="1" applyFill="1" applyBorder="1" applyAlignment="1">
      <alignment horizontal="center"/>
    </xf>
    <xf numFmtId="164" fontId="29" fillId="12" borderId="17" xfId="0" applyNumberFormat="1" applyFont="1" applyFill="1" applyBorder="1" applyAlignment="1">
      <alignment horizontal="center"/>
    </xf>
    <xf numFmtId="164" fontId="24" fillId="12" borderId="17" xfId="0" applyNumberFormat="1" applyFont="1" applyFill="1" applyBorder="1" applyAlignment="1">
      <alignment horizontal="center"/>
    </xf>
    <xf numFmtId="164" fontId="24" fillId="12" borderId="15" xfId="0" applyNumberFormat="1" applyFont="1" applyFill="1" applyBorder="1" applyAlignment="1">
      <alignment horizontal="center"/>
    </xf>
    <xf numFmtId="164" fontId="19" fillId="0" borderId="26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19" fillId="0" borderId="7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5" fillId="0" borderId="64" xfId="0" applyNumberFormat="1" applyFont="1" applyBorder="1" applyAlignment="1">
      <alignment horizontal="center" vertical="center" wrapText="1"/>
    </xf>
    <xf numFmtId="164" fontId="19" fillId="0" borderId="67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19" fillId="0" borderId="64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/>
    </xf>
    <xf numFmtId="164" fontId="19" fillId="0" borderId="37" xfId="0" applyNumberFormat="1" applyFont="1" applyBorder="1" applyAlignment="1">
      <alignment horizontal="center" vertical="center" wrapText="1"/>
    </xf>
    <xf numFmtId="164" fontId="19" fillId="0" borderId="66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 wrapText="1"/>
    </xf>
    <xf numFmtId="164" fontId="19" fillId="0" borderId="42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/>
    </xf>
    <xf numFmtId="164" fontId="23" fillId="0" borderId="35" xfId="0" applyNumberFormat="1" applyFont="1" applyBorder="1" applyAlignment="1">
      <alignment horizontal="center" vertical="center"/>
    </xf>
    <xf numFmtId="164" fontId="19" fillId="0" borderId="67" xfId="0" applyNumberFormat="1" applyFont="1" applyBorder="1" applyAlignment="1">
      <alignment horizontal="center"/>
    </xf>
    <xf numFmtId="164" fontId="5" fillId="0" borderId="70" xfId="0" applyNumberFormat="1" applyFont="1" applyBorder="1" applyAlignment="1">
      <alignment horizontal="center" vertical="center"/>
    </xf>
    <xf numFmtId="164" fontId="39" fillId="11" borderId="22" xfId="0" applyNumberFormat="1" applyFont="1" applyFill="1" applyBorder="1" applyAlignment="1">
      <alignment horizontal="center" vertical="center"/>
    </xf>
    <xf numFmtId="164" fontId="39" fillId="11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16" borderId="9" xfId="0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vertical="center" wrapText="1"/>
    </xf>
    <xf numFmtId="3" fontId="19" fillId="0" borderId="74" xfId="0" applyNumberFormat="1" applyFont="1" applyBorder="1" applyAlignment="1">
      <alignment horizontal="right" vertical="center"/>
    </xf>
    <xf numFmtId="0" fontId="19" fillId="0" borderId="74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3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vertical="center" wrapText="1"/>
    </xf>
    <xf numFmtId="3" fontId="19" fillId="0" borderId="34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53" xfId="0" applyFont="1" applyBorder="1" applyAlignment="1">
      <alignment vertical="center" wrapText="1"/>
    </xf>
    <xf numFmtId="3" fontId="19" fillId="0" borderId="53" xfId="0" applyNumberFormat="1" applyFont="1" applyBorder="1" applyAlignment="1">
      <alignment horizontal="right" vertical="center"/>
    </xf>
    <xf numFmtId="0" fontId="19" fillId="0" borderId="53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3" fontId="19" fillId="0" borderId="15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top"/>
    </xf>
    <xf numFmtId="0" fontId="19" fillId="0" borderId="9" xfId="0" applyFont="1" applyBorder="1"/>
    <xf numFmtId="164" fontId="5" fillId="0" borderId="9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top"/>
    </xf>
    <xf numFmtId="165" fontId="8" fillId="0" borderId="9" xfId="0" applyNumberFormat="1" applyFont="1" applyBorder="1" applyAlignment="1">
      <alignment horizontal="center" vertical="center"/>
    </xf>
    <xf numFmtId="164" fontId="5" fillId="11" borderId="19" xfId="0" applyNumberFormat="1" applyFont="1" applyFill="1" applyBorder="1" applyAlignment="1">
      <alignment horizontal="center" vertical="center"/>
    </xf>
    <xf numFmtId="164" fontId="5" fillId="11" borderId="21" xfId="0" applyNumberFormat="1" applyFont="1" applyFill="1" applyBorder="1" applyAlignment="1">
      <alignment horizontal="center" vertical="center"/>
    </xf>
    <xf numFmtId="164" fontId="24" fillId="0" borderId="75" xfId="0" applyNumberFormat="1" applyFont="1" applyBorder="1" applyAlignment="1">
      <alignment horizontal="center"/>
    </xf>
    <xf numFmtId="164" fontId="24" fillId="0" borderId="76" xfId="0" applyNumberFormat="1" applyFont="1" applyBorder="1" applyAlignment="1">
      <alignment horizontal="center"/>
    </xf>
    <xf numFmtId="164" fontId="24" fillId="0" borderId="77" xfId="0" applyNumberFormat="1" applyFont="1" applyBorder="1" applyAlignment="1">
      <alignment horizontal="center"/>
    </xf>
    <xf numFmtId="164" fontId="27" fillId="0" borderId="35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5" fontId="46" fillId="0" borderId="9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textRotation="90"/>
    </xf>
    <xf numFmtId="0" fontId="15" fillId="0" borderId="79" xfId="0" applyFont="1" applyBorder="1" applyAlignment="1">
      <alignment horizontal="center" vertical="center" textRotation="90"/>
    </xf>
    <xf numFmtId="0" fontId="11" fillId="0" borderId="79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6" fillId="18" borderId="79" xfId="0" applyFont="1" applyFill="1" applyBorder="1" applyAlignment="1">
      <alignment horizontal="center" vertical="center" wrapText="1"/>
    </xf>
    <xf numFmtId="0" fontId="16" fillId="17" borderId="79" xfId="0" applyFont="1" applyFill="1" applyBorder="1" applyAlignment="1">
      <alignment horizontal="center" vertical="center" wrapText="1"/>
    </xf>
    <xf numFmtId="0" fontId="16" fillId="19" borderId="79" xfId="0" applyFont="1" applyFill="1" applyBorder="1" applyAlignment="1">
      <alignment horizontal="center" vertical="center" wrapText="1"/>
    </xf>
    <xf numFmtId="0" fontId="16" fillId="14" borderId="79" xfId="0" applyFont="1" applyFill="1" applyBorder="1" applyAlignment="1">
      <alignment horizontal="center" vertical="center" wrapText="1"/>
    </xf>
    <xf numFmtId="0" fontId="16" fillId="7" borderId="79" xfId="0" applyFont="1" applyFill="1" applyBorder="1" applyAlignment="1">
      <alignment horizontal="center" vertical="center" wrapText="1"/>
    </xf>
    <xf numFmtId="0" fontId="16" fillId="15" borderId="79" xfId="0" applyFont="1" applyFill="1" applyBorder="1" applyAlignment="1">
      <alignment horizontal="center" vertical="center" wrapText="1"/>
    </xf>
    <xf numFmtId="0" fontId="16" fillId="7" borderId="80" xfId="0" applyFont="1" applyFill="1" applyBorder="1" applyAlignment="1">
      <alignment horizontal="center" vertical="center" wrapText="1"/>
    </xf>
    <xf numFmtId="164" fontId="19" fillId="0" borderId="8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9" fillId="0" borderId="85" xfId="0" applyNumberFormat="1" applyFont="1" applyBorder="1" applyAlignment="1">
      <alignment horizontal="center"/>
    </xf>
    <xf numFmtId="164" fontId="16" fillId="0" borderId="87" xfId="0" applyNumberFormat="1" applyFont="1" applyBorder="1" applyAlignment="1">
      <alignment horizontal="center" vertical="center"/>
    </xf>
    <xf numFmtId="0" fontId="7" fillId="0" borderId="88" xfId="0" applyFont="1" applyBorder="1"/>
    <xf numFmtId="164" fontId="7" fillId="0" borderId="0" xfId="0" applyNumberFormat="1" applyFont="1" applyAlignment="1">
      <alignment horizontal="center"/>
    </xf>
    <xf numFmtId="164" fontId="7" fillId="0" borderId="89" xfId="0" applyNumberFormat="1" applyFont="1" applyBorder="1" applyAlignment="1">
      <alignment horizontal="center"/>
    </xf>
    <xf numFmtId="164" fontId="5" fillId="0" borderId="82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91" xfId="0" applyNumberFormat="1" applyFont="1" applyBorder="1" applyAlignment="1">
      <alignment horizontal="center" vertical="center"/>
    </xf>
    <xf numFmtId="164" fontId="4" fillId="0" borderId="87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164" fontId="19" fillId="8" borderId="48" xfId="0" applyNumberFormat="1" applyFont="1" applyFill="1" applyBorder="1" applyAlignment="1">
      <alignment horizontal="center"/>
    </xf>
    <xf numFmtId="164" fontId="19" fillId="0" borderId="91" xfId="0" applyNumberFormat="1" applyFont="1" applyBorder="1" applyAlignment="1">
      <alignment horizontal="center"/>
    </xf>
    <xf numFmtId="164" fontId="16" fillId="0" borderId="97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19" fillId="0" borderId="82" xfId="0" applyNumberFormat="1" applyFont="1" applyBorder="1" applyAlignment="1">
      <alignment horizontal="center" wrapText="1"/>
    </xf>
    <xf numFmtId="164" fontId="19" fillId="0" borderId="48" xfId="0" applyNumberFormat="1" applyFont="1" applyBorder="1" applyAlignment="1">
      <alignment horizontal="center" wrapText="1"/>
    </xf>
    <xf numFmtId="164" fontId="19" fillId="0" borderId="91" xfId="0" applyNumberFormat="1" applyFont="1" applyBorder="1" applyAlignment="1">
      <alignment horizontal="center" wrapText="1"/>
    </xf>
    <xf numFmtId="164" fontId="5" fillId="11" borderId="82" xfId="0" applyNumberFormat="1" applyFont="1" applyFill="1" applyBorder="1" applyAlignment="1">
      <alignment horizontal="center" vertical="center"/>
    </xf>
    <xf numFmtId="164" fontId="5" fillId="11" borderId="48" xfId="0" applyNumberFormat="1" applyFont="1" applyFill="1" applyBorder="1" applyAlignment="1">
      <alignment horizontal="center" vertical="center"/>
    </xf>
    <xf numFmtId="164" fontId="5" fillId="11" borderId="98" xfId="0" applyNumberFormat="1" applyFont="1" applyFill="1" applyBorder="1" applyAlignment="1">
      <alignment horizontal="center" vertical="center"/>
    </xf>
    <xf numFmtId="164" fontId="5" fillId="11" borderId="100" xfId="0" applyNumberFormat="1" applyFont="1" applyFill="1" applyBorder="1" applyAlignment="1">
      <alignment horizontal="center" vertical="center"/>
    </xf>
    <xf numFmtId="164" fontId="5" fillId="0" borderId="82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164" fontId="19" fillId="0" borderId="48" xfId="0" applyNumberFormat="1" applyFont="1" applyBorder="1" applyAlignment="1">
      <alignment horizontal="center" vertical="center" wrapText="1"/>
    </xf>
    <xf numFmtId="164" fontId="19" fillId="0" borderId="85" xfId="0" applyNumberFormat="1" applyFont="1" applyBorder="1" applyAlignment="1">
      <alignment horizontal="center" vertical="center" wrapText="1"/>
    </xf>
    <xf numFmtId="164" fontId="16" fillId="0" borderId="97" xfId="0" applyNumberFormat="1" applyFont="1" applyBorder="1" applyAlignment="1">
      <alignment horizontal="center" vertical="center" wrapText="1"/>
    </xf>
    <xf numFmtId="164" fontId="39" fillId="0" borderId="9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9" xfId="0" applyNumberFormat="1" applyFont="1" applyBorder="1" applyAlignment="1">
      <alignment horizontal="center" vertical="top"/>
    </xf>
    <xf numFmtId="0" fontId="4" fillId="0" borderId="9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20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22" fillId="9" borderId="90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7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3" fillId="0" borderId="28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5" fillId="6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4" fillId="0" borderId="81" xfId="0" applyFont="1" applyBorder="1" applyAlignment="1">
      <alignment horizontal="center" vertical="center"/>
    </xf>
    <xf numFmtId="0" fontId="13" fillId="0" borderId="83" xfId="0" applyFont="1" applyBorder="1"/>
    <xf numFmtId="0" fontId="13" fillId="0" borderId="84" xfId="0" applyFont="1" applyBorder="1"/>
    <xf numFmtId="0" fontId="5" fillId="0" borderId="13" xfId="0" applyFont="1" applyBorder="1" applyAlignment="1">
      <alignment horizontal="left" vertical="center" wrapText="1"/>
    </xf>
    <xf numFmtId="0" fontId="13" fillId="0" borderId="29" xfId="0" applyFont="1" applyBorder="1"/>
    <xf numFmtId="0" fontId="20" fillId="5" borderId="86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4" fillId="0" borderId="9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26" fillId="1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3" fillId="0" borderId="88" xfId="0" applyFont="1" applyBorder="1"/>
    <xf numFmtId="0" fontId="13" fillId="0" borderId="96" xfId="0" applyFont="1" applyBorder="1"/>
    <xf numFmtId="0" fontId="5" fillId="0" borderId="28" xfId="0" applyFont="1" applyBorder="1" applyAlignment="1">
      <alignment horizontal="left" vertical="center" wrapText="1"/>
    </xf>
    <xf numFmtId="0" fontId="1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0" borderId="99" xfId="0" applyFont="1" applyBorder="1"/>
    <xf numFmtId="0" fontId="13" fillId="0" borderId="10" xfId="0" applyFont="1" applyBorder="1"/>
    <xf numFmtId="0" fontId="16" fillId="0" borderId="9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26" fillId="10" borderId="3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13" fillId="0" borderId="30" xfId="0" applyFont="1" applyBorder="1"/>
    <xf numFmtId="0" fontId="24" fillId="0" borderId="9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top"/>
    </xf>
    <xf numFmtId="0" fontId="30" fillId="13" borderId="36" xfId="0" applyFont="1" applyFill="1" applyBorder="1" applyAlignment="1">
      <alignment horizontal="center"/>
    </xf>
    <xf numFmtId="0" fontId="30" fillId="13" borderId="37" xfId="0" applyFont="1" applyFill="1" applyBorder="1" applyAlignment="1">
      <alignment horizontal="center"/>
    </xf>
    <xf numFmtId="0" fontId="30" fillId="13" borderId="38" xfId="0" applyFont="1" applyFill="1" applyBorder="1" applyAlignment="1">
      <alignment horizontal="center"/>
    </xf>
    <xf numFmtId="0" fontId="24" fillId="0" borderId="5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0" fillId="5" borderId="10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16" fillId="16" borderId="36" xfId="0" applyFont="1" applyFill="1" applyBorder="1" applyAlignment="1">
      <alignment horizontal="left" vertical="center" wrapText="1"/>
    </xf>
    <xf numFmtId="0" fontId="16" fillId="16" borderId="37" xfId="0" applyFont="1" applyFill="1" applyBorder="1" applyAlignment="1">
      <alignment horizontal="left" vertical="center" wrapText="1"/>
    </xf>
    <xf numFmtId="0" fontId="16" fillId="16" borderId="3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9525</xdr:rowOff>
    </xdr:from>
    <xdr:ext cx="552450" cy="5619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48BA7FDC-5B06-462F-906E-C5BCFB2F49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9525"/>
          <a:ext cx="552450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T925"/>
  <sheetViews>
    <sheetView tabSelected="1" topLeftCell="C245" zoomScale="70" zoomScaleNormal="70" workbookViewId="0">
      <pane xSplit="2" topLeftCell="E1" activePane="topRight" state="frozen"/>
      <selection activeCell="C6" sqref="C6"/>
      <selection pane="topRight" activeCell="AI290" sqref="AI290"/>
    </sheetView>
  </sheetViews>
  <sheetFormatPr defaultColWidth="16.83203125" defaultRowHeight="15" customHeight="1" x14ac:dyDescent="0.2"/>
  <cols>
    <col min="1" max="1" width="13.1640625" style="25" customWidth="1"/>
    <col min="2" max="2" width="10.6640625" style="25" customWidth="1"/>
    <col min="3" max="4" width="49.83203125" style="25" customWidth="1"/>
    <col min="5" max="13" width="18.33203125" style="61" customWidth="1"/>
    <col min="14" max="14" width="18.33203125" style="61" hidden="1" customWidth="1"/>
    <col min="15" max="15" width="18.33203125" style="61" customWidth="1"/>
    <col min="16" max="16" width="18.33203125" style="61" hidden="1" customWidth="1"/>
    <col min="17" max="17" width="18.33203125" style="61" customWidth="1"/>
    <col min="18" max="18" width="18.33203125" style="61" hidden="1" customWidth="1"/>
    <col min="19" max="31" width="18.33203125" style="61" customWidth="1"/>
    <col min="32" max="32" width="18.33203125" style="61" hidden="1" customWidth="1"/>
    <col min="33" max="33" width="18.33203125" style="61" customWidth="1"/>
    <col min="34" max="34" width="18.33203125" style="61" hidden="1" customWidth="1"/>
    <col min="35" max="35" width="18.33203125" style="61" customWidth="1"/>
    <col min="36" max="36" width="18.33203125" style="61" hidden="1" customWidth="1"/>
    <col min="37" max="43" width="18.33203125" style="61" customWidth="1"/>
    <col min="44" max="54" width="10.6640625" style="25" customWidth="1"/>
    <col min="55" max="16384" width="16.83203125" style="25"/>
  </cols>
  <sheetData>
    <row r="1" spans="1:54" x14ac:dyDescent="0.2">
      <c r="A1" s="24"/>
      <c r="B1" s="24"/>
      <c r="C1" s="332" t="s">
        <v>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x14ac:dyDescent="0.2">
      <c r="A2" s="24"/>
      <c r="B2" s="24"/>
      <c r="C2" s="334" t="s">
        <v>227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4" x14ac:dyDescent="0.2">
      <c r="A3" s="24"/>
      <c r="B3" s="24"/>
      <c r="C3" s="334" t="s">
        <v>228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x14ac:dyDescent="0.2">
      <c r="A4" s="24"/>
      <c r="B4" s="24"/>
      <c r="C4" s="24"/>
      <c r="D4" s="24"/>
      <c r="E4" s="63"/>
      <c r="F4" s="63"/>
      <c r="G4" s="63"/>
      <c r="H4" s="58"/>
      <c r="I4" s="63"/>
      <c r="J4" s="58"/>
      <c r="K4" s="59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x14ac:dyDescent="0.2">
      <c r="A5" s="24"/>
      <c r="B5" s="24"/>
      <c r="C5" s="24"/>
      <c r="D5" s="24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ht="18" x14ac:dyDescent="0.25">
      <c r="A6" s="26" t="s">
        <v>229</v>
      </c>
      <c r="B6" s="26"/>
      <c r="C6" s="26"/>
      <c r="D6" s="26"/>
      <c r="E6" s="60"/>
      <c r="F6" s="60"/>
      <c r="G6" s="60"/>
      <c r="H6" s="60"/>
      <c r="I6" s="60"/>
      <c r="J6" s="60"/>
      <c r="K6" s="60"/>
      <c r="L6" s="78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ht="4.5" customHeight="1" x14ac:dyDescent="0.2">
      <c r="A7" s="24"/>
      <c r="B7" s="24"/>
      <c r="C7" s="24"/>
      <c r="D7" s="24"/>
      <c r="E7" s="58"/>
      <c r="F7" s="58"/>
      <c r="G7" s="58"/>
      <c r="H7" s="58"/>
      <c r="I7" s="58"/>
      <c r="J7" s="58"/>
      <c r="K7" s="58"/>
      <c r="L7" s="79">
        <v>0.5</v>
      </c>
      <c r="M7" s="79">
        <v>0.5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30" x14ac:dyDescent="0.4">
      <c r="A8" s="27" t="s">
        <v>230</v>
      </c>
      <c r="B8" s="28" t="s">
        <v>328</v>
      </c>
      <c r="C8" s="27"/>
      <c r="D8" s="24"/>
      <c r="E8" s="335" t="s">
        <v>231</v>
      </c>
      <c r="F8" s="335"/>
      <c r="G8" s="335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20.100000000000001" customHeight="1" x14ac:dyDescent="0.3">
      <c r="A9" s="24"/>
      <c r="B9" s="29"/>
      <c r="C9" s="24"/>
      <c r="D9" s="24"/>
      <c r="E9" s="30"/>
      <c r="F9" s="30"/>
      <c r="G9" s="30"/>
      <c r="H9" s="30"/>
      <c r="I9" s="30"/>
      <c r="J9" s="30"/>
      <c r="K9" s="30"/>
      <c r="L9" s="30"/>
      <c r="M9" s="30"/>
      <c r="N9" s="80">
        <v>0.27600000000000002</v>
      </c>
      <c r="O9" s="30"/>
      <c r="P9" s="81">
        <v>0.3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82">
        <v>0.27560000000000001</v>
      </c>
      <c r="AG9" s="82"/>
      <c r="AH9" s="82">
        <v>0.68</v>
      </c>
      <c r="AI9" s="82"/>
      <c r="AJ9" s="82">
        <v>0.77739999999999998</v>
      </c>
      <c r="AK9" s="82"/>
      <c r="AL9" s="30"/>
      <c r="AM9" s="30"/>
      <c r="AN9" s="30"/>
      <c r="AO9" s="30"/>
      <c r="AP9" s="30"/>
      <c r="AQ9" s="30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4" ht="20.25" x14ac:dyDescent="0.3">
      <c r="A10" s="337"/>
      <c r="B10" s="338"/>
      <c r="C10" s="338"/>
      <c r="D10" s="339"/>
      <c r="E10" s="343" t="s">
        <v>232</v>
      </c>
      <c r="F10" s="344"/>
      <c r="G10" s="344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ht="18" x14ac:dyDescent="0.25">
      <c r="A11" s="340"/>
      <c r="B11" s="341"/>
      <c r="C11" s="341"/>
      <c r="D11" s="342"/>
      <c r="E11" s="258" t="s">
        <v>380</v>
      </c>
      <c r="F11" s="327" t="s">
        <v>379</v>
      </c>
      <c r="G11" s="328"/>
      <c r="H11" s="328"/>
      <c r="I11" s="329"/>
      <c r="J11" s="347" t="s">
        <v>233</v>
      </c>
      <c r="K11" s="348"/>
      <c r="L11" s="348"/>
      <c r="M11" s="349"/>
      <c r="N11" s="77"/>
      <c r="O11" s="350" t="s">
        <v>234</v>
      </c>
      <c r="P11" s="351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6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ht="4.5" customHeight="1" x14ac:dyDescent="0.2">
      <c r="A12" s="24"/>
      <c r="B12" s="24"/>
      <c r="C12" s="24"/>
      <c r="D12" s="2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ht="132.75" customHeight="1" x14ac:dyDescent="0.2">
      <c r="A13" s="277" t="s">
        <v>235</v>
      </c>
      <c r="B13" s="278" t="s">
        <v>236</v>
      </c>
      <c r="C13" s="279" t="s">
        <v>237</v>
      </c>
      <c r="D13" s="280" t="s">
        <v>238</v>
      </c>
      <c r="E13" s="281" t="s">
        <v>239</v>
      </c>
      <c r="F13" s="282" t="s">
        <v>384</v>
      </c>
      <c r="G13" s="282" t="s">
        <v>385</v>
      </c>
      <c r="H13" s="282" t="s">
        <v>240</v>
      </c>
      <c r="I13" s="282" t="s">
        <v>386</v>
      </c>
      <c r="J13" s="283" t="s">
        <v>241</v>
      </c>
      <c r="K13" s="283" t="s">
        <v>242</v>
      </c>
      <c r="L13" s="283" t="s">
        <v>243</v>
      </c>
      <c r="M13" s="283" t="s">
        <v>244</v>
      </c>
      <c r="N13" s="284" t="s">
        <v>327</v>
      </c>
      <c r="O13" s="285" t="s">
        <v>245</v>
      </c>
      <c r="P13" s="285" t="s">
        <v>327</v>
      </c>
      <c r="Q13" s="285" t="s">
        <v>246</v>
      </c>
      <c r="R13" s="284" t="s">
        <v>327</v>
      </c>
      <c r="S13" s="285" t="s">
        <v>381</v>
      </c>
      <c r="T13" s="285" t="s">
        <v>247</v>
      </c>
      <c r="U13" s="285" t="s">
        <v>248</v>
      </c>
      <c r="V13" s="285" t="s">
        <v>249</v>
      </c>
      <c r="W13" s="285" t="s">
        <v>250</v>
      </c>
      <c r="X13" s="285" t="s">
        <v>251</v>
      </c>
      <c r="Y13" s="285" t="s">
        <v>252</v>
      </c>
      <c r="Z13" s="285" t="s">
        <v>253</v>
      </c>
      <c r="AA13" s="285" t="s">
        <v>254</v>
      </c>
      <c r="AB13" s="285" t="s">
        <v>382</v>
      </c>
      <c r="AC13" s="285" t="s">
        <v>255</v>
      </c>
      <c r="AD13" s="285" t="s">
        <v>256</v>
      </c>
      <c r="AE13" s="285" t="s">
        <v>257</v>
      </c>
      <c r="AF13" s="286" t="s">
        <v>327</v>
      </c>
      <c r="AG13" s="285" t="s">
        <v>258</v>
      </c>
      <c r="AH13" s="285" t="s">
        <v>327</v>
      </c>
      <c r="AI13" s="285" t="s">
        <v>259</v>
      </c>
      <c r="AJ13" s="285" t="s">
        <v>327</v>
      </c>
      <c r="AK13" s="285" t="s">
        <v>260</v>
      </c>
      <c r="AL13" s="285" t="s">
        <v>325</v>
      </c>
      <c r="AM13" s="285" t="s">
        <v>261</v>
      </c>
      <c r="AN13" s="285" t="s">
        <v>262</v>
      </c>
      <c r="AO13" s="285" t="s">
        <v>263</v>
      </c>
      <c r="AP13" s="285" t="s">
        <v>264</v>
      </c>
      <c r="AQ13" s="287" t="s">
        <v>265</v>
      </c>
      <c r="AR13" s="31"/>
      <c r="AS13" s="31"/>
      <c r="AT13" s="31"/>
      <c r="AU13" s="31"/>
      <c r="AV13" s="31"/>
      <c r="AW13" s="32"/>
      <c r="AX13" s="32"/>
      <c r="AY13" s="32"/>
      <c r="AZ13" s="32"/>
      <c r="BA13" s="32"/>
      <c r="BB13" s="32"/>
    </row>
    <row r="14" spans="1:54" ht="15" customHeight="1" x14ac:dyDescent="0.2">
      <c r="A14" s="352" t="s">
        <v>266</v>
      </c>
      <c r="B14" s="8">
        <v>3</v>
      </c>
      <c r="C14" s="9" t="s">
        <v>33</v>
      </c>
      <c r="D14" s="355" t="s">
        <v>267</v>
      </c>
      <c r="E14" s="83">
        <v>4025.2</v>
      </c>
      <c r="F14" s="86"/>
      <c r="G14" s="86"/>
      <c r="H14" s="84">
        <v>2362</v>
      </c>
      <c r="I14" s="86">
        <v>1</v>
      </c>
      <c r="J14" s="84">
        <v>2240</v>
      </c>
      <c r="K14" s="84">
        <v>2052.25</v>
      </c>
      <c r="L14" s="84">
        <v>2245</v>
      </c>
      <c r="M14" s="84">
        <v>1120.325</v>
      </c>
      <c r="N14" s="84">
        <v>4481.3</v>
      </c>
      <c r="O14" s="84">
        <v>930</v>
      </c>
      <c r="P14" s="84">
        <v>0</v>
      </c>
      <c r="Q14" s="84">
        <f>P14*$P$9</f>
        <v>0</v>
      </c>
      <c r="R14" s="84">
        <v>0</v>
      </c>
      <c r="S14" s="86"/>
      <c r="T14" s="84">
        <f t="shared" ref="T14:T19" si="0">R14*$P$9</f>
        <v>0</v>
      </c>
      <c r="U14" s="84">
        <v>0</v>
      </c>
      <c r="V14" s="84">
        <v>0</v>
      </c>
      <c r="W14" s="84">
        <v>0</v>
      </c>
      <c r="X14" s="84">
        <v>1</v>
      </c>
      <c r="Y14" s="84">
        <v>4481.3</v>
      </c>
      <c r="Z14" s="84">
        <v>1</v>
      </c>
      <c r="AA14" s="85">
        <v>4481.3</v>
      </c>
      <c r="AB14" s="86">
        <f>AA14</f>
        <v>4481.3</v>
      </c>
      <c r="AC14" s="83">
        <v>4481.3</v>
      </c>
      <c r="AD14" s="84">
        <v>1</v>
      </c>
      <c r="AE14" s="84">
        <v>1</v>
      </c>
      <c r="AF14" s="84">
        <v>4481.3</v>
      </c>
      <c r="AG14" s="84">
        <f t="shared" ref="AG14:AG17" si="1">AF14*$AF$9</f>
        <v>1235.04628</v>
      </c>
      <c r="AH14" s="85">
        <v>4481.3</v>
      </c>
      <c r="AI14" s="86">
        <f>AH14*$AH$9</f>
        <v>3047.2840000000006</v>
      </c>
      <c r="AJ14" s="83">
        <v>4481.3</v>
      </c>
      <c r="AK14" s="84">
        <f>AJ14*$AJ$9</f>
        <v>3483.76262</v>
      </c>
      <c r="AL14" s="84">
        <v>1</v>
      </c>
      <c r="AM14" s="84">
        <v>1</v>
      </c>
      <c r="AN14" s="84">
        <v>4481.3</v>
      </c>
      <c r="AO14" s="84">
        <v>1</v>
      </c>
      <c r="AP14" s="84">
        <v>758.1</v>
      </c>
      <c r="AQ14" s="288">
        <v>0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x14ac:dyDescent="0.2">
      <c r="A15" s="353"/>
      <c r="B15" s="12">
        <v>4</v>
      </c>
      <c r="C15" s="13" t="s">
        <v>43</v>
      </c>
      <c r="D15" s="356"/>
      <c r="E15" s="87">
        <v>3950</v>
      </c>
      <c r="F15" s="90"/>
      <c r="G15" s="90"/>
      <c r="H15" s="88">
        <v>1355</v>
      </c>
      <c r="I15" s="90">
        <v>1</v>
      </c>
      <c r="J15" s="88">
        <v>2101</v>
      </c>
      <c r="K15" s="88">
        <v>2100</v>
      </c>
      <c r="L15" s="88">
        <v>2110</v>
      </c>
      <c r="M15" s="88">
        <v>1050.7249999999999</v>
      </c>
      <c r="N15" s="88">
        <v>4202.8999999999996</v>
      </c>
      <c r="O15" s="88">
        <f t="shared" ref="O15:O19" si="2">$N$9*N15</f>
        <v>1160.0003999999999</v>
      </c>
      <c r="P15" s="88">
        <v>0</v>
      </c>
      <c r="Q15" s="88">
        <f t="shared" ref="Q15:Q19" si="3">P15*$P$9</f>
        <v>0</v>
      </c>
      <c r="R15" s="88">
        <v>0</v>
      </c>
      <c r="S15" s="90"/>
      <c r="T15" s="88">
        <f t="shared" si="0"/>
        <v>0</v>
      </c>
      <c r="U15" s="88">
        <v>0</v>
      </c>
      <c r="V15" s="88">
        <v>0</v>
      </c>
      <c r="W15" s="88">
        <v>0</v>
      </c>
      <c r="X15" s="88">
        <v>1</v>
      </c>
      <c r="Y15" s="88">
        <v>4202.8999999999996</v>
      </c>
      <c r="Z15" s="88">
        <v>1</v>
      </c>
      <c r="AA15" s="89">
        <v>4202.8999999999996</v>
      </c>
      <c r="AB15" s="90">
        <f t="shared" ref="AB15:AB19" si="4">AA15</f>
        <v>4202.8999999999996</v>
      </c>
      <c r="AC15" s="87">
        <v>4202.8999999999996</v>
      </c>
      <c r="AD15" s="88">
        <v>1</v>
      </c>
      <c r="AE15" s="88">
        <v>2</v>
      </c>
      <c r="AF15" s="88">
        <v>4202.8999999999996</v>
      </c>
      <c r="AG15" s="88">
        <f t="shared" si="1"/>
        <v>1158.31924</v>
      </c>
      <c r="AH15" s="89">
        <v>4202.8999999999996</v>
      </c>
      <c r="AI15" s="90">
        <f>AH15*$AH$9</f>
        <v>2857.9719999999998</v>
      </c>
      <c r="AJ15" s="87">
        <v>4202.8999999999996</v>
      </c>
      <c r="AK15" s="88">
        <f>AJ15*$AJ$9</f>
        <v>3267.3344599999996</v>
      </c>
      <c r="AL15" s="88">
        <v>1</v>
      </c>
      <c r="AM15" s="88">
        <v>1</v>
      </c>
      <c r="AN15" s="88">
        <v>4202.8999999999996</v>
      </c>
      <c r="AO15" s="88">
        <v>1</v>
      </c>
      <c r="AP15" s="88">
        <v>1000</v>
      </c>
      <c r="AQ15" s="147">
        <v>0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x14ac:dyDescent="0.2">
      <c r="A16" s="353"/>
      <c r="B16" s="12">
        <v>6</v>
      </c>
      <c r="C16" s="13" t="s">
        <v>79</v>
      </c>
      <c r="D16" s="356"/>
      <c r="E16" s="87">
        <v>7100.5</v>
      </c>
      <c r="F16" s="257"/>
      <c r="G16" s="257"/>
      <c r="H16" s="88">
        <v>4916</v>
      </c>
      <c r="I16" s="257">
        <v>1</v>
      </c>
      <c r="J16" s="88">
        <v>2048</v>
      </c>
      <c r="K16" s="88">
        <v>2035</v>
      </c>
      <c r="L16" s="88">
        <v>2050</v>
      </c>
      <c r="M16" s="88">
        <v>1024.47</v>
      </c>
      <c r="N16" s="88">
        <v>4097.88</v>
      </c>
      <c r="O16" s="88">
        <v>1100</v>
      </c>
      <c r="P16" s="88">
        <v>0</v>
      </c>
      <c r="Q16" s="88">
        <f t="shared" si="3"/>
        <v>0</v>
      </c>
      <c r="R16" s="88">
        <v>0</v>
      </c>
      <c r="S16" s="257"/>
      <c r="T16" s="88">
        <f t="shared" si="0"/>
        <v>0</v>
      </c>
      <c r="U16" s="88">
        <v>0</v>
      </c>
      <c r="V16" s="88">
        <v>0</v>
      </c>
      <c r="W16" s="88">
        <v>0</v>
      </c>
      <c r="X16" s="88">
        <v>1</v>
      </c>
      <c r="Y16" s="289">
        <v>4097.88</v>
      </c>
      <c r="Z16" s="88">
        <v>1</v>
      </c>
      <c r="AA16" s="289">
        <v>4097.88</v>
      </c>
      <c r="AB16" s="257">
        <f t="shared" si="4"/>
        <v>4097.88</v>
      </c>
      <c r="AC16" s="289">
        <v>4097.88</v>
      </c>
      <c r="AD16" s="88">
        <v>1</v>
      </c>
      <c r="AE16" s="88">
        <v>1</v>
      </c>
      <c r="AF16" s="88">
        <v>4097.88</v>
      </c>
      <c r="AG16" s="88">
        <f t="shared" si="1"/>
        <v>1129.375728</v>
      </c>
      <c r="AH16" s="89">
        <v>4097.88</v>
      </c>
      <c r="AI16" s="90">
        <f t="shared" ref="AI16:AI17" si="5">AH16*$AH$9</f>
        <v>2786.5584000000003</v>
      </c>
      <c r="AJ16" s="87">
        <v>4097.88</v>
      </c>
      <c r="AK16" s="88">
        <f t="shared" ref="AK16:AK19" si="6">AJ16*$AJ$9</f>
        <v>3185.6919120000002</v>
      </c>
      <c r="AL16" s="88">
        <v>1</v>
      </c>
      <c r="AM16" s="88">
        <v>1</v>
      </c>
      <c r="AN16" s="289">
        <v>4097.88</v>
      </c>
      <c r="AO16" s="88">
        <v>1</v>
      </c>
      <c r="AP16" s="88">
        <v>1100</v>
      </c>
      <c r="AQ16" s="147">
        <v>0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x14ac:dyDescent="0.2">
      <c r="A17" s="353"/>
      <c r="B17" s="12">
        <v>13</v>
      </c>
      <c r="C17" s="13" t="s">
        <v>125</v>
      </c>
      <c r="D17" s="356"/>
      <c r="E17" s="87">
        <v>985.5</v>
      </c>
      <c r="F17" s="90"/>
      <c r="G17" s="90"/>
      <c r="H17" s="88">
        <v>70</v>
      </c>
      <c r="I17" s="90">
        <v>1</v>
      </c>
      <c r="J17" s="88">
        <v>272</v>
      </c>
      <c r="K17" s="88">
        <v>475</v>
      </c>
      <c r="L17" s="88">
        <v>497</v>
      </c>
      <c r="M17" s="88">
        <v>248.55699999999999</v>
      </c>
      <c r="N17" s="88">
        <v>544.61</v>
      </c>
      <c r="O17" s="88">
        <f t="shared" si="2"/>
        <v>150.31236000000001</v>
      </c>
      <c r="P17" s="88">
        <v>0</v>
      </c>
      <c r="Q17" s="88">
        <f t="shared" si="3"/>
        <v>0</v>
      </c>
      <c r="R17" s="88">
        <v>0</v>
      </c>
      <c r="S17" s="90">
        <v>1025.6099999999999</v>
      </c>
      <c r="T17" s="88">
        <f t="shared" si="0"/>
        <v>0</v>
      </c>
      <c r="U17" s="88">
        <v>0</v>
      </c>
      <c r="V17" s="88">
        <v>0</v>
      </c>
      <c r="W17" s="88">
        <v>0</v>
      </c>
      <c r="X17" s="88">
        <v>1</v>
      </c>
      <c r="Y17" s="88">
        <v>994.23</v>
      </c>
      <c r="Z17" s="88">
        <v>1</v>
      </c>
      <c r="AA17" s="89">
        <v>994.23</v>
      </c>
      <c r="AB17" s="90">
        <f t="shared" si="4"/>
        <v>994.23</v>
      </c>
      <c r="AC17" s="87">
        <v>994.23</v>
      </c>
      <c r="AD17" s="88">
        <v>1</v>
      </c>
      <c r="AE17" s="88">
        <v>1</v>
      </c>
      <c r="AF17" s="88">
        <v>994.23</v>
      </c>
      <c r="AG17" s="88">
        <f t="shared" si="1"/>
        <v>274.00978800000001</v>
      </c>
      <c r="AH17" s="89">
        <v>994.23</v>
      </c>
      <c r="AI17" s="90">
        <f t="shared" si="5"/>
        <v>676.07640000000004</v>
      </c>
      <c r="AJ17" s="87">
        <v>994.23</v>
      </c>
      <c r="AK17" s="88">
        <f t="shared" si="6"/>
        <v>772.914402</v>
      </c>
      <c r="AL17" s="88">
        <v>1</v>
      </c>
      <c r="AM17" s="88">
        <v>1</v>
      </c>
      <c r="AN17" s="88">
        <v>994.23</v>
      </c>
      <c r="AO17" s="88">
        <v>1</v>
      </c>
      <c r="AP17" s="88">
        <v>417.52</v>
      </c>
      <c r="AQ17" s="147">
        <v>0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x14ac:dyDescent="0.2">
      <c r="A18" s="353"/>
      <c r="B18" s="12">
        <v>14</v>
      </c>
      <c r="C18" s="13" t="s">
        <v>113</v>
      </c>
      <c r="D18" s="356"/>
      <c r="E18" s="87">
        <v>488.18</v>
      </c>
      <c r="F18" s="90"/>
      <c r="G18" s="90"/>
      <c r="H18" s="88">
        <v>5</v>
      </c>
      <c r="I18" s="90">
        <v>1</v>
      </c>
      <c r="J18" s="88">
        <v>193</v>
      </c>
      <c r="K18" s="88">
        <v>165</v>
      </c>
      <c r="L18" s="88">
        <v>195</v>
      </c>
      <c r="M18" s="91">
        <v>122.045</v>
      </c>
      <c r="N18" s="88">
        <v>386.55</v>
      </c>
      <c r="O18" s="88">
        <f t="shared" si="2"/>
        <v>106.68780000000001</v>
      </c>
      <c r="P18" s="88">
        <v>0</v>
      </c>
      <c r="Q18" s="88">
        <f t="shared" si="3"/>
        <v>0</v>
      </c>
      <c r="R18" s="88">
        <v>0</v>
      </c>
      <c r="S18" s="90"/>
      <c r="T18" s="88">
        <f t="shared" si="0"/>
        <v>0</v>
      </c>
      <c r="U18" s="88">
        <v>0</v>
      </c>
      <c r="V18" s="88">
        <v>0</v>
      </c>
      <c r="W18" s="88">
        <v>0</v>
      </c>
      <c r="X18" s="92">
        <v>1</v>
      </c>
      <c r="Y18" s="88">
        <v>386.55</v>
      </c>
      <c r="Z18" s="88">
        <v>1</v>
      </c>
      <c r="AA18" s="89">
        <v>386.55</v>
      </c>
      <c r="AB18" s="90">
        <f t="shared" si="4"/>
        <v>386.55</v>
      </c>
      <c r="AC18" s="87">
        <v>386.55</v>
      </c>
      <c r="AD18" s="88">
        <v>1</v>
      </c>
      <c r="AE18" s="88">
        <v>1</v>
      </c>
      <c r="AF18" s="88"/>
      <c r="AG18" s="88"/>
      <c r="AH18" s="89"/>
      <c r="AI18" s="90"/>
      <c r="AJ18" s="87">
        <v>386.55</v>
      </c>
      <c r="AK18" s="88">
        <f t="shared" si="6"/>
        <v>300.50396999999998</v>
      </c>
      <c r="AL18" s="88">
        <v>1</v>
      </c>
      <c r="AM18" s="88">
        <v>1</v>
      </c>
      <c r="AN18" s="88">
        <v>386.55</v>
      </c>
      <c r="AO18" s="88">
        <v>0</v>
      </c>
      <c r="AP18" s="88">
        <v>45.82</v>
      </c>
      <c r="AQ18" s="147">
        <v>0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x14ac:dyDescent="0.2">
      <c r="A19" s="354"/>
      <c r="B19" s="17">
        <v>15</v>
      </c>
      <c r="C19" s="18" t="s">
        <v>115</v>
      </c>
      <c r="D19" s="356"/>
      <c r="E19" s="93">
        <v>900</v>
      </c>
      <c r="F19" s="98"/>
      <c r="G19" s="98"/>
      <c r="H19" s="94">
        <v>510</v>
      </c>
      <c r="I19" s="98">
        <v>1</v>
      </c>
      <c r="J19" s="94">
        <v>337</v>
      </c>
      <c r="K19" s="94">
        <v>365</v>
      </c>
      <c r="L19" s="94">
        <v>340</v>
      </c>
      <c r="M19" s="94">
        <v>168.85</v>
      </c>
      <c r="N19" s="94">
        <v>675.4</v>
      </c>
      <c r="O19" s="94">
        <f t="shared" si="2"/>
        <v>186.41040000000001</v>
      </c>
      <c r="P19" s="94">
        <v>0</v>
      </c>
      <c r="Q19" s="94">
        <f t="shared" si="3"/>
        <v>0</v>
      </c>
      <c r="R19" s="94">
        <v>0</v>
      </c>
      <c r="S19" s="98"/>
      <c r="T19" s="94">
        <f t="shared" si="0"/>
        <v>0</v>
      </c>
      <c r="U19" s="94">
        <v>0</v>
      </c>
      <c r="V19" s="94">
        <v>0</v>
      </c>
      <c r="W19" s="94">
        <v>0</v>
      </c>
      <c r="X19" s="94">
        <v>1</v>
      </c>
      <c r="Y19" s="94">
        <v>675.4</v>
      </c>
      <c r="Z19" s="94">
        <v>1</v>
      </c>
      <c r="AA19" s="139">
        <v>675.4</v>
      </c>
      <c r="AB19" s="98">
        <f t="shared" si="4"/>
        <v>675.4</v>
      </c>
      <c r="AC19" s="93">
        <v>675.4</v>
      </c>
      <c r="AD19" s="95">
        <v>1</v>
      </c>
      <c r="AE19" s="94">
        <v>1</v>
      </c>
      <c r="AF19" s="95"/>
      <c r="AG19" s="96"/>
      <c r="AH19" s="97"/>
      <c r="AI19" s="98"/>
      <c r="AJ19" s="93">
        <v>675.4</v>
      </c>
      <c r="AK19" s="88">
        <f t="shared" si="6"/>
        <v>525.05595999999991</v>
      </c>
      <c r="AL19" s="88">
        <v>1</v>
      </c>
      <c r="AM19" s="94">
        <v>1</v>
      </c>
      <c r="AN19" s="94">
        <v>675.4</v>
      </c>
      <c r="AO19" s="94">
        <v>0</v>
      </c>
      <c r="AP19" s="94">
        <v>359.17</v>
      </c>
      <c r="AQ19" s="290">
        <v>0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ht="15.75" customHeight="1" x14ac:dyDescent="0.25">
      <c r="A20" s="357" t="s">
        <v>268</v>
      </c>
      <c r="B20" s="358"/>
      <c r="C20" s="358"/>
      <c r="D20" s="359"/>
      <c r="E20" s="99">
        <f t="shared" ref="E20:AQ20" si="7">SUM(E14:E19)</f>
        <v>17449.38</v>
      </c>
      <c r="F20" s="100">
        <f t="shared" ref="F20:G20" si="8">SUM(F14:F19)</f>
        <v>0</v>
      </c>
      <c r="G20" s="100">
        <f t="shared" si="8"/>
        <v>0</v>
      </c>
      <c r="H20" s="99">
        <f t="shared" si="7"/>
        <v>9218</v>
      </c>
      <c r="I20" s="100">
        <f t="shared" ref="I20" si="9">SUM(I14:I19)</f>
        <v>6</v>
      </c>
      <c r="J20" s="99">
        <f t="shared" si="7"/>
        <v>7191</v>
      </c>
      <c r="K20" s="99">
        <f t="shared" si="7"/>
        <v>7192.25</v>
      </c>
      <c r="L20" s="99">
        <f t="shared" si="7"/>
        <v>7437</v>
      </c>
      <c r="M20" s="99">
        <f t="shared" si="7"/>
        <v>3734.9720000000002</v>
      </c>
      <c r="N20" s="99">
        <f t="shared" ref="N20" si="10">SUM(N14:N19)</f>
        <v>14388.640000000001</v>
      </c>
      <c r="O20" s="99">
        <f t="shared" si="7"/>
        <v>3633.4109600000002</v>
      </c>
      <c r="P20" s="99">
        <f t="shared" ref="P20" si="11">SUM(P14:P19)</f>
        <v>0</v>
      </c>
      <c r="Q20" s="99">
        <f t="shared" si="7"/>
        <v>0</v>
      </c>
      <c r="R20" s="99">
        <f t="shared" ref="R20:T20" si="12">SUM(R14:R19)</f>
        <v>0</v>
      </c>
      <c r="S20" s="100">
        <f t="shared" si="12"/>
        <v>1025.6099999999999</v>
      </c>
      <c r="T20" s="99">
        <f t="shared" si="12"/>
        <v>0</v>
      </c>
      <c r="U20" s="99">
        <f t="shared" si="7"/>
        <v>0</v>
      </c>
      <c r="V20" s="99">
        <f t="shared" si="7"/>
        <v>0</v>
      </c>
      <c r="W20" s="99">
        <f t="shared" si="7"/>
        <v>0</v>
      </c>
      <c r="X20" s="99">
        <f t="shared" si="7"/>
        <v>6</v>
      </c>
      <c r="Y20" s="99">
        <f t="shared" si="7"/>
        <v>14838.26</v>
      </c>
      <c r="Z20" s="99">
        <f t="shared" si="7"/>
        <v>6</v>
      </c>
      <c r="AA20" s="99">
        <f t="shared" si="7"/>
        <v>14838.26</v>
      </c>
      <c r="AB20" s="100">
        <f t="shared" si="7"/>
        <v>14838.26</v>
      </c>
      <c r="AC20" s="99">
        <f t="shared" si="7"/>
        <v>14838.26</v>
      </c>
      <c r="AD20" s="99">
        <f t="shared" si="7"/>
        <v>6</v>
      </c>
      <c r="AE20" s="99">
        <f t="shared" si="7"/>
        <v>7</v>
      </c>
      <c r="AF20" s="99">
        <f t="shared" ref="AF20" si="13">SUM(AF14:AF19)</f>
        <v>13776.310000000001</v>
      </c>
      <c r="AG20" s="99">
        <f t="shared" si="7"/>
        <v>3796.7510360000001</v>
      </c>
      <c r="AH20" s="99">
        <f t="shared" ref="AH20" si="14">SUM(AH14:AH19)</f>
        <v>13776.310000000001</v>
      </c>
      <c r="AI20" s="100">
        <f t="shared" si="7"/>
        <v>9367.890800000001</v>
      </c>
      <c r="AJ20" s="99">
        <f t="shared" ref="AJ20" si="15">SUM(AJ14:AJ19)</f>
        <v>14838.26</v>
      </c>
      <c r="AK20" s="99">
        <f t="shared" si="7"/>
        <v>11535.263324</v>
      </c>
      <c r="AL20" s="99">
        <f t="shared" si="7"/>
        <v>6</v>
      </c>
      <c r="AM20" s="99">
        <f t="shared" si="7"/>
        <v>6</v>
      </c>
      <c r="AN20" s="99">
        <f t="shared" si="7"/>
        <v>14838.26</v>
      </c>
      <c r="AO20" s="99">
        <f t="shared" si="7"/>
        <v>4</v>
      </c>
      <c r="AP20" s="99">
        <f t="shared" si="7"/>
        <v>3680.61</v>
      </c>
      <c r="AQ20" s="291">
        <f t="shared" si="7"/>
        <v>0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ht="15.75" customHeight="1" x14ac:dyDescent="0.2">
      <c r="A21" s="292"/>
      <c r="B21" s="24"/>
      <c r="C21" s="24"/>
      <c r="D21" s="24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ht="15" customHeight="1" x14ac:dyDescent="0.2">
      <c r="A22" s="360" t="s">
        <v>269</v>
      </c>
      <c r="B22" s="8">
        <v>5</v>
      </c>
      <c r="C22" s="9" t="s">
        <v>270</v>
      </c>
      <c r="D22" s="361" t="s">
        <v>271</v>
      </c>
      <c r="E22" s="101">
        <v>2550</v>
      </c>
      <c r="F22" s="102"/>
      <c r="G22" s="102"/>
      <c r="H22" s="101"/>
      <c r="I22" s="102">
        <v>1</v>
      </c>
      <c r="J22" s="101">
        <v>667</v>
      </c>
      <c r="K22" s="102">
        <v>650</v>
      </c>
      <c r="L22" s="102">
        <v>667</v>
      </c>
      <c r="M22" s="102">
        <v>333.55</v>
      </c>
      <c r="N22" s="103">
        <v>5092.8100000000004</v>
      </c>
      <c r="O22" s="86">
        <v>667</v>
      </c>
      <c r="P22" s="104"/>
      <c r="Q22" s="86">
        <f t="shared" ref="Q22:Q27" si="16">P22*$P$9</f>
        <v>0</v>
      </c>
      <c r="R22" s="104"/>
      <c r="S22" s="102"/>
      <c r="T22" s="86">
        <f t="shared" ref="T22:T24" si="17">R22*$P$9</f>
        <v>0</v>
      </c>
      <c r="U22" s="102"/>
      <c r="V22" s="102"/>
      <c r="W22" s="102"/>
      <c r="X22" s="102">
        <v>1</v>
      </c>
      <c r="Y22" s="102"/>
      <c r="Z22" s="102"/>
      <c r="AA22" s="103">
        <v>1334.2</v>
      </c>
      <c r="AB22" s="86">
        <f t="shared" ref="AB22:AB27" si="18">AA22</f>
        <v>1334.2</v>
      </c>
      <c r="AC22" s="105"/>
      <c r="AD22" s="102">
        <v>1</v>
      </c>
      <c r="AE22" s="102">
        <v>1</v>
      </c>
      <c r="AF22" s="102"/>
      <c r="AG22" s="84"/>
      <c r="AH22" s="103"/>
      <c r="AI22" s="86"/>
      <c r="AJ22" s="104">
        <v>1334.2</v>
      </c>
      <c r="AK22" s="86">
        <f t="shared" ref="AK22:AK27" si="19">AJ22*$AJ$9</f>
        <v>1037.2070799999999</v>
      </c>
      <c r="AL22" s="86">
        <v>1</v>
      </c>
      <c r="AM22" s="102">
        <v>1</v>
      </c>
      <c r="AN22" s="102">
        <v>1334.2</v>
      </c>
      <c r="AO22" s="102"/>
      <c r="AP22" s="102">
        <v>450</v>
      </c>
      <c r="AQ22" s="295">
        <v>1334.2</v>
      </c>
      <c r="AR22" s="34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ht="15.75" customHeight="1" x14ac:dyDescent="0.2">
      <c r="A23" s="360"/>
      <c r="B23" s="12">
        <v>7</v>
      </c>
      <c r="C23" s="13" t="s">
        <v>49</v>
      </c>
      <c r="D23" s="361"/>
      <c r="E23" s="106">
        <v>4525.5</v>
      </c>
      <c r="F23" s="92"/>
      <c r="G23" s="92"/>
      <c r="H23" s="106">
        <v>402</v>
      </c>
      <c r="I23" s="92">
        <v>1</v>
      </c>
      <c r="J23" s="106">
        <v>1860</v>
      </c>
      <c r="K23" s="92">
        <v>1750</v>
      </c>
      <c r="L23" s="92">
        <v>1860</v>
      </c>
      <c r="M23" s="92">
        <v>930.08699999999999</v>
      </c>
      <c r="N23" s="107">
        <v>9065.6200000000008</v>
      </c>
      <c r="O23" s="90">
        <v>1860</v>
      </c>
      <c r="P23" s="108"/>
      <c r="Q23" s="90">
        <f t="shared" si="16"/>
        <v>0</v>
      </c>
      <c r="R23" s="108"/>
      <c r="S23" s="92">
        <v>3720.35</v>
      </c>
      <c r="T23" s="90">
        <f t="shared" si="17"/>
        <v>0</v>
      </c>
      <c r="U23" s="92"/>
      <c r="V23" s="92"/>
      <c r="W23" s="92"/>
      <c r="X23" s="92">
        <v>1</v>
      </c>
      <c r="Y23" s="92">
        <v>3720.35</v>
      </c>
      <c r="Z23" s="92"/>
      <c r="AA23" s="107">
        <v>3720.35</v>
      </c>
      <c r="AB23" s="90">
        <f t="shared" si="18"/>
        <v>3720.35</v>
      </c>
      <c r="AC23" s="109"/>
      <c r="AD23" s="92">
        <v>1</v>
      </c>
      <c r="AE23" s="92">
        <v>1</v>
      </c>
      <c r="AF23" s="92"/>
      <c r="AG23" s="88"/>
      <c r="AH23" s="107"/>
      <c r="AI23" s="90"/>
      <c r="AJ23" s="108">
        <v>3720.35</v>
      </c>
      <c r="AK23" s="90">
        <f t="shared" si="19"/>
        <v>2892.2000899999998</v>
      </c>
      <c r="AL23" s="90">
        <v>1</v>
      </c>
      <c r="AM23" s="92">
        <v>1</v>
      </c>
      <c r="AN23" s="92">
        <v>3720.35</v>
      </c>
      <c r="AO23" s="92">
        <v>1</v>
      </c>
      <c r="AP23" s="92">
        <f>125*2.5</f>
        <v>312.5</v>
      </c>
      <c r="AQ23" s="296"/>
      <c r="AR23" s="34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ht="15.75" customHeight="1" x14ac:dyDescent="0.2">
      <c r="A24" s="360"/>
      <c r="B24" s="12">
        <v>10</v>
      </c>
      <c r="C24" s="13" t="s">
        <v>272</v>
      </c>
      <c r="D24" s="361"/>
      <c r="E24" s="106">
        <v>1635.4</v>
      </c>
      <c r="F24" s="92"/>
      <c r="G24" s="92"/>
      <c r="H24" s="106">
        <v>116</v>
      </c>
      <c r="I24" s="92">
        <v>1</v>
      </c>
      <c r="J24" s="106">
        <v>701</v>
      </c>
      <c r="K24" s="92">
        <v>750</v>
      </c>
      <c r="L24" s="92">
        <v>701</v>
      </c>
      <c r="M24" s="92">
        <v>350.71249999999998</v>
      </c>
      <c r="N24" s="107">
        <v>3167.68</v>
      </c>
      <c r="O24" s="90">
        <v>701</v>
      </c>
      <c r="P24" s="108"/>
      <c r="Q24" s="90">
        <f t="shared" si="16"/>
        <v>0</v>
      </c>
      <c r="R24" s="108"/>
      <c r="S24" s="92"/>
      <c r="T24" s="90">
        <f t="shared" si="17"/>
        <v>0</v>
      </c>
      <c r="U24" s="92">
        <v>1402.85</v>
      </c>
      <c r="V24" s="92"/>
      <c r="W24" s="92"/>
      <c r="X24" s="92">
        <v>1</v>
      </c>
      <c r="Y24" s="92">
        <v>1402.85</v>
      </c>
      <c r="Z24" s="92"/>
      <c r="AA24" s="107">
        <v>1402.85</v>
      </c>
      <c r="AB24" s="90">
        <f t="shared" si="18"/>
        <v>1402.85</v>
      </c>
      <c r="AC24" s="109"/>
      <c r="AD24" s="92">
        <v>1</v>
      </c>
      <c r="AE24" s="92">
        <v>1</v>
      </c>
      <c r="AF24" s="106"/>
      <c r="AG24" s="88"/>
      <c r="AH24" s="107"/>
      <c r="AI24" s="90"/>
      <c r="AJ24" s="108">
        <v>1402.85</v>
      </c>
      <c r="AK24" s="90">
        <f t="shared" si="19"/>
        <v>1090.5755899999999</v>
      </c>
      <c r="AL24" s="90">
        <v>1</v>
      </c>
      <c r="AM24" s="92"/>
      <c r="AN24" s="92"/>
      <c r="AO24" s="92"/>
      <c r="AP24" s="92">
        <v>275</v>
      </c>
      <c r="AQ24" s="296">
        <v>1402.85</v>
      </c>
      <c r="AR24" s="34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ht="15.75" customHeight="1" x14ac:dyDescent="0.2">
      <c r="A25" s="360"/>
      <c r="B25" s="12">
        <v>11</v>
      </c>
      <c r="C25" s="13" t="s">
        <v>273</v>
      </c>
      <c r="D25" s="361"/>
      <c r="E25" s="106">
        <v>1265</v>
      </c>
      <c r="F25" s="92"/>
      <c r="G25" s="92"/>
      <c r="H25" s="106">
        <v>1237</v>
      </c>
      <c r="I25" s="92">
        <v>1</v>
      </c>
      <c r="J25" s="106">
        <v>657</v>
      </c>
      <c r="K25" s="92">
        <v>725</v>
      </c>
      <c r="L25" s="92">
        <v>657</v>
      </c>
      <c r="M25" s="92">
        <v>328.69</v>
      </c>
      <c r="N25" s="107">
        <v>2474.86</v>
      </c>
      <c r="O25" s="90">
        <v>657</v>
      </c>
      <c r="P25" s="108"/>
      <c r="Q25" s="90">
        <f t="shared" si="16"/>
        <v>0</v>
      </c>
      <c r="R25" s="108">
        <v>1314.76</v>
      </c>
      <c r="S25" s="92"/>
      <c r="T25" s="90">
        <v>150</v>
      </c>
      <c r="U25" s="92">
        <v>1314.76</v>
      </c>
      <c r="V25" s="92"/>
      <c r="W25" s="92"/>
      <c r="X25" s="92">
        <v>1</v>
      </c>
      <c r="Y25" s="92">
        <v>1314.76</v>
      </c>
      <c r="Z25" s="92"/>
      <c r="AA25" s="107">
        <v>1314.76</v>
      </c>
      <c r="AB25" s="90">
        <f t="shared" si="18"/>
        <v>1314.76</v>
      </c>
      <c r="AC25" s="109"/>
      <c r="AD25" s="92">
        <v>1</v>
      </c>
      <c r="AE25" s="92">
        <v>1</v>
      </c>
      <c r="AF25" s="92"/>
      <c r="AG25" s="88"/>
      <c r="AH25" s="107">
        <v>1314.76</v>
      </c>
      <c r="AI25" s="90">
        <f t="shared" ref="AI25:AI27" si="20">AH25*$AH$9</f>
        <v>894.03680000000008</v>
      </c>
      <c r="AJ25" s="108">
        <v>1314.76</v>
      </c>
      <c r="AK25" s="90">
        <f t="shared" si="19"/>
        <v>1022.094424</v>
      </c>
      <c r="AL25" s="90">
        <v>1</v>
      </c>
      <c r="AM25" s="92">
        <v>1</v>
      </c>
      <c r="AN25" s="92">
        <v>1314.76</v>
      </c>
      <c r="AO25" s="92"/>
      <c r="AP25" s="92">
        <f>70*2.5</f>
        <v>175</v>
      </c>
      <c r="AQ25" s="296">
        <v>1314.76</v>
      </c>
      <c r="AR25" s="34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ht="15.75" customHeight="1" x14ac:dyDescent="0.2">
      <c r="A26" s="360"/>
      <c r="B26" s="12">
        <v>12</v>
      </c>
      <c r="C26" s="13" t="s">
        <v>274</v>
      </c>
      <c r="D26" s="361"/>
      <c r="E26" s="106">
        <v>840</v>
      </c>
      <c r="F26" s="92"/>
      <c r="G26" s="92"/>
      <c r="H26" s="106">
        <v>129</v>
      </c>
      <c r="I26" s="92">
        <v>1</v>
      </c>
      <c r="J26" s="106">
        <v>290</v>
      </c>
      <c r="K26" s="92"/>
      <c r="L26" s="92">
        <v>292</v>
      </c>
      <c r="M26" s="92"/>
      <c r="N26" s="107">
        <v>1650.13</v>
      </c>
      <c r="O26" s="90">
        <f t="shared" ref="O26:O27" si="21">$N$9*N26</f>
        <v>455.43588000000005</v>
      </c>
      <c r="P26" s="108">
        <v>581.91999999999996</v>
      </c>
      <c r="Q26" s="90">
        <f t="shared" si="16"/>
        <v>174.57599999999999</v>
      </c>
      <c r="R26" s="108">
        <v>581.91999999999996</v>
      </c>
      <c r="S26" s="92"/>
      <c r="T26" s="90">
        <v>150</v>
      </c>
      <c r="U26" s="92"/>
      <c r="V26" s="92">
        <v>165</v>
      </c>
      <c r="W26" s="92"/>
      <c r="X26" s="92">
        <v>1</v>
      </c>
      <c r="Y26" s="92">
        <v>581.91999999999996</v>
      </c>
      <c r="Z26" s="92"/>
      <c r="AA26" s="107">
        <v>581.91999999999996</v>
      </c>
      <c r="AB26" s="90">
        <f t="shared" si="18"/>
        <v>581.91999999999996</v>
      </c>
      <c r="AC26" s="109"/>
      <c r="AD26" s="92">
        <v>1</v>
      </c>
      <c r="AE26" s="92">
        <v>1</v>
      </c>
      <c r="AF26" s="110"/>
      <c r="AG26" s="88"/>
      <c r="AH26" s="107">
        <v>581.91999999999996</v>
      </c>
      <c r="AI26" s="90">
        <f t="shared" si="20"/>
        <v>395.7056</v>
      </c>
      <c r="AJ26" s="108">
        <v>581.91999999999996</v>
      </c>
      <c r="AK26" s="90">
        <f t="shared" si="19"/>
        <v>452.38460799999996</v>
      </c>
      <c r="AL26" s="90">
        <v>1</v>
      </c>
      <c r="AM26" s="92"/>
      <c r="AN26" s="92">
        <v>581.91999999999996</v>
      </c>
      <c r="AO26" s="92"/>
      <c r="AP26" s="92">
        <f>16*2.5</f>
        <v>40</v>
      </c>
      <c r="AQ26" s="296">
        <v>581.91999999999996</v>
      </c>
      <c r="AR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1:54" ht="15.75" customHeight="1" x14ac:dyDescent="0.2">
      <c r="A27" s="360"/>
      <c r="B27" s="39">
        <v>39</v>
      </c>
      <c r="C27" s="40" t="s">
        <v>107</v>
      </c>
      <c r="D27" s="361"/>
      <c r="E27" s="111">
        <v>3852</v>
      </c>
      <c r="F27" s="112"/>
      <c r="G27" s="112"/>
      <c r="H27" s="111">
        <v>444</v>
      </c>
      <c r="I27" s="112"/>
      <c r="J27" s="111">
        <v>1481</v>
      </c>
      <c r="K27" s="112"/>
      <c r="L27" s="112">
        <v>1485</v>
      </c>
      <c r="M27" s="112"/>
      <c r="N27" s="113">
        <f>D27</f>
        <v>0</v>
      </c>
      <c r="O27" s="98">
        <f t="shared" si="21"/>
        <v>0</v>
      </c>
      <c r="P27" s="114">
        <v>2963.61</v>
      </c>
      <c r="Q27" s="98">
        <f t="shared" si="16"/>
        <v>889.08299999999997</v>
      </c>
      <c r="R27" s="114">
        <v>2963.61</v>
      </c>
      <c r="S27" s="112"/>
      <c r="T27" s="98">
        <v>300</v>
      </c>
      <c r="U27" s="112"/>
      <c r="V27" s="112"/>
      <c r="W27" s="112"/>
      <c r="X27" s="112">
        <v>1</v>
      </c>
      <c r="Y27" s="112">
        <v>2963.61</v>
      </c>
      <c r="Z27" s="112"/>
      <c r="AA27" s="113">
        <v>2963.61</v>
      </c>
      <c r="AB27" s="98">
        <f t="shared" si="18"/>
        <v>2963.61</v>
      </c>
      <c r="AC27" s="115"/>
      <c r="AD27" s="112">
        <v>1</v>
      </c>
      <c r="AE27" s="112">
        <v>1</v>
      </c>
      <c r="AF27" s="112">
        <v>2963.61</v>
      </c>
      <c r="AG27" s="88">
        <f t="shared" ref="AG27" si="22">AF27*$AF$9</f>
        <v>816.77091600000006</v>
      </c>
      <c r="AH27" s="113">
        <v>2963.61</v>
      </c>
      <c r="AI27" s="98">
        <f t="shared" si="20"/>
        <v>2015.2548000000002</v>
      </c>
      <c r="AJ27" s="114">
        <v>2963.61</v>
      </c>
      <c r="AK27" s="98">
        <f t="shared" si="19"/>
        <v>2303.9104139999999</v>
      </c>
      <c r="AL27" s="98">
        <v>1</v>
      </c>
      <c r="AM27" s="112"/>
      <c r="AN27" s="112">
        <v>2963.61</v>
      </c>
      <c r="AO27" s="112"/>
      <c r="AP27" s="112">
        <v>700</v>
      </c>
      <c r="AQ27" s="297">
        <v>2963.61</v>
      </c>
      <c r="AR27" s="34"/>
      <c r="AS27" s="35"/>
      <c r="AT27" s="35"/>
      <c r="AU27" s="35"/>
      <c r="AV27" s="35"/>
      <c r="AW27" s="35"/>
      <c r="AX27" s="35"/>
      <c r="AY27" s="35"/>
      <c r="AZ27" s="35"/>
      <c r="BA27" s="35"/>
      <c r="BB27" s="35"/>
    </row>
    <row r="28" spans="1:54" ht="15" customHeight="1" x14ac:dyDescent="0.2">
      <c r="A28" s="330" t="s">
        <v>268</v>
      </c>
      <c r="B28" s="331"/>
      <c r="C28" s="331"/>
      <c r="D28" s="331"/>
      <c r="E28" s="116">
        <f t="shared" ref="E28:AQ28" si="23">SUM(E22:E27)</f>
        <v>14667.9</v>
      </c>
      <c r="F28" s="116">
        <f t="shared" ref="F28:G28" si="24">SUM(F22:F27)</f>
        <v>0</v>
      </c>
      <c r="G28" s="116">
        <f t="shared" si="24"/>
        <v>0</v>
      </c>
      <c r="H28" s="116">
        <f t="shared" si="23"/>
        <v>2328</v>
      </c>
      <c r="I28" s="116">
        <f t="shared" ref="I28" si="25">SUM(I22:I27)</f>
        <v>5</v>
      </c>
      <c r="J28" s="116">
        <f t="shared" si="23"/>
        <v>5656</v>
      </c>
      <c r="K28" s="116">
        <f t="shared" si="23"/>
        <v>3875</v>
      </c>
      <c r="L28" s="116">
        <f t="shared" si="23"/>
        <v>5662</v>
      </c>
      <c r="M28" s="116">
        <f t="shared" si="23"/>
        <v>1943.0394999999999</v>
      </c>
      <c r="N28" s="116">
        <f t="shared" ref="N28" si="26">SUM(N22:N27)</f>
        <v>21451.100000000002</v>
      </c>
      <c r="O28" s="117">
        <f t="shared" si="23"/>
        <v>4340.43588</v>
      </c>
      <c r="P28" s="116">
        <f t="shared" ref="P28" si="27">SUM(P22:P27)</f>
        <v>3545.53</v>
      </c>
      <c r="Q28" s="117">
        <f t="shared" si="23"/>
        <v>1063.6589999999999</v>
      </c>
      <c r="R28" s="255">
        <f t="shared" ref="R28:T28" si="28">SUM(R22:R27)</f>
        <v>4860.29</v>
      </c>
      <c r="S28" s="116">
        <f t="shared" si="28"/>
        <v>3720.35</v>
      </c>
      <c r="T28" s="256">
        <f t="shared" si="28"/>
        <v>600</v>
      </c>
      <c r="U28" s="116">
        <f t="shared" si="23"/>
        <v>2717.6099999999997</v>
      </c>
      <c r="V28" s="116">
        <f t="shared" si="23"/>
        <v>165</v>
      </c>
      <c r="W28" s="116">
        <f t="shared" si="23"/>
        <v>0</v>
      </c>
      <c r="X28" s="116">
        <f t="shared" si="23"/>
        <v>6</v>
      </c>
      <c r="Y28" s="116">
        <f t="shared" si="23"/>
        <v>9983.49</v>
      </c>
      <c r="Z28" s="116">
        <f t="shared" si="23"/>
        <v>0</v>
      </c>
      <c r="AA28" s="116">
        <f t="shared" si="23"/>
        <v>11317.69</v>
      </c>
      <c r="AB28" s="117">
        <f t="shared" si="23"/>
        <v>11317.69</v>
      </c>
      <c r="AC28" s="116">
        <f t="shared" si="23"/>
        <v>0</v>
      </c>
      <c r="AD28" s="116">
        <f t="shared" si="23"/>
        <v>6</v>
      </c>
      <c r="AE28" s="116">
        <f t="shared" si="23"/>
        <v>6</v>
      </c>
      <c r="AF28" s="116">
        <f t="shared" ref="AF28" si="29">SUM(AF22:AF27)</f>
        <v>2963.61</v>
      </c>
      <c r="AG28" s="116">
        <f t="shared" si="23"/>
        <v>816.77091600000006</v>
      </c>
      <c r="AH28" s="116">
        <f t="shared" ref="AH28" si="30">SUM(AH22:AH27)</f>
        <v>4860.29</v>
      </c>
      <c r="AI28" s="117">
        <f t="shared" si="23"/>
        <v>3304.9972000000002</v>
      </c>
      <c r="AJ28" s="116">
        <f t="shared" ref="AJ28" si="31">SUM(AJ22:AJ27)</f>
        <v>11317.69</v>
      </c>
      <c r="AK28" s="117">
        <f t="shared" si="23"/>
        <v>8798.372206</v>
      </c>
      <c r="AL28" s="117">
        <f t="shared" si="23"/>
        <v>6</v>
      </c>
      <c r="AM28" s="116">
        <f t="shared" si="23"/>
        <v>3</v>
      </c>
      <c r="AN28" s="116">
        <f t="shared" si="23"/>
        <v>9914.84</v>
      </c>
      <c r="AO28" s="116">
        <f t="shared" si="23"/>
        <v>1</v>
      </c>
      <c r="AP28" s="116">
        <f t="shared" si="23"/>
        <v>1952.5</v>
      </c>
      <c r="AQ28" s="298">
        <f t="shared" si="23"/>
        <v>7597.34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ht="15.75" customHeight="1" x14ac:dyDescent="0.2">
      <c r="A29" s="292"/>
      <c r="B29" s="24"/>
      <c r="C29" s="24"/>
      <c r="D29" s="24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4" customFormat="1" ht="15" customHeight="1" x14ac:dyDescent="0.2">
      <c r="A30" s="319" t="s">
        <v>275</v>
      </c>
      <c r="B30" s="8">
        <v>1</v>
      </c>
      <c r="C30" s="9" t="s">
        <v>9</v>
      </c>
      <c r="D30" s="322" t="s">
        <v>276</v>
      </c>
      <c r="E30" s="84"/>
      <c r="F30" s="84"/>
      <c r="G30" s="84"/>
      <c r="H30" s="84"/>
      <c r="I30" s="84"/>
      <c r="J30" s="84">
        <v>1912</v>
      </c>
      <c r="K30" s="84"/>
      <c r="L30" s="84">
        <v>1920</v>
      </c>
      <c r="M30" s="84">
        <v>956.35500000000002</v>
      </c>
      <c r="N30" s="85">
        <v>12306</v>
      </c>
      <c r="O30" s="86">
        <v>2100</v>
      </c>
      <c r="P30" s="118"/>
      <c r="Q30" s="86">
        <f t="shared" ref="Q30:Q36" si="32">P30*$P$9</f>
        <v>0</v>
      </c>
      <c r="R30" s="118"/>
      <c r="S30" s="84"/>
      <c r="T30" s="86">
        <f t="shared" ref="T30:T36" si="33">R30*$P$9</f>
        <v>0</v>
      </c>
      <c r="U30" s="84"/>
      <c r="V30" s="84">
        <v>2500</v>
      </c>
      <c r="W30" s="84"/>
      <c r="X30" s="84">
        <v>1</v>
      </c>
      <c r="Y30" s="84">
        <v>3825.42</v>
      </c>
      <c r="Z30" s="84">
        <v>1</v>
      </c>
      <c r="AA30" s="85">
        <v>3825.42</v>
      </c>
      <c r="AB30" s="86">
        <f t="shared" ref="AB30:AB36" si="34">AA30</f>
        <v>3825.42</v>
      </c>
      <c r="AC30" s="83">
        <v>3825.42</v>
      </c>
      <c r="AD30" s="84">
        <v>1</v>
      </c>
      <c r="AE30" s="84"/>
      <c r="AF30" s="84">
        <v>3825.42</v>
      </c>
      <c r="AG30" s="84">
        <f>AF30*$AF$9</f>
        <v>1054.285752</v>
      </c>
      <c r="AH30" s="119"/>
      <c r="AI30" s="86"/>
      <c r="AJ30" s="118">
        <v>3825.42</v>
      </c>
      <c r="AK30" s="86">
        <f t="shared" ref="AK30:AK36" si="35">AJ30*$AJ$9</f>
        <v>2973.8815079999999</v>
      </c>
      <c r="AL30" s="86">
        <v>1</v>
      </c>
      <c r="AM30" s="84"/>
      <c r="AN30" s="84">
        <v>3825.42</v>
      </c>
      <c r="AO30" s="84"/>
      <c r="AP30" s="120">
        <v>47</v>
      </c>
      <c r="AQ30" s="288"/>
    </row>
    <row r="31" spans="1:54" s="24" customFormat="1" x14ac:dyDescent="0.2">
      <c r="A31" s="320"/>
      <c r="B31" s="12">
        <v>2</v>
      </c>
      <c r="C31" s="13" t="s">
        <v>101</v>
      </c>
      <c r="D31" s="323"/>
      <c r="E31" s="88"/>
      <c r="F31" s="88"/>
      <c r="G31" s="88"/>
      <c r="H31" s="88"/>
      <c r="I31" s="88">
        <v>1</v>
      </c>
      <c r="J31" s="88">
        <v>1720</v>
      </c>
      <c r="K31" s="88"/>
      <c r="L31" s="88">
        <v>1720</v>
      </c>
      <c r="M31" s="88">
        <v>860.05499999999995</v>
      </c>
      <c r="N31" s="89">
        <v>9820.83</v>
      </c>
      <c r="O31" s="90">
        <v>1720</v>
      </c>
      <c r="P31" s="121">
        <v>50</v>
      </c>
      <c r="Q31" s="90">
        <f t="shared" si="32"/>
        <v>15</v>
      </c>
      <c r="R31" s="121">
        <v>50</v>
      </c>
      <c r="S31" s="88"/>
      <c r="T31" s="90">
        <f t="shared" si="33"/>
        <v>15</v>
      </c>
      <c r="U31" s="88"/>
      <c r="V31" s="88"/>
      <c r="W31" s="88"/>
      <c r="X31" s="88"/>
      <c r="Y31" s="88">
        <f>3440.22+50</f>
        <v>3490.22</v>
      </c>
      <c r="Z31" s="88">
        <v>1</v>
      </c>
      <c r="AA31" s="89">
        <f>3440.22+50</f>
        <v>3490.22</v>
      </c>
      <c r="AB31" s="90">
        <f t="shared" si="34"/>
        <v>3490.22</v>
      </c>
      <c r="AC31" s="87">
        <v>3440.22</v>
      </c>
      <c r="AD31" s="88">
        <v>1</v>
      </c>
      <c r="AE31" s="88"/>
      <c r="AF31" s="88">
        <v>3500</v>
      </c>
      <c r="AG31" s="88">
        <f t="shared" ref="AG31:AG35" si="36">AF31*$AF$9</f>
        <v>964.6</v>
      </c>
      <c r="AH31" s="122">
        <v>50</v>
      </c>
      <c r="AI31" s="90">
        <f t="shared" ref="AI31:AI35" si="37">AH31*$AH$9</f>
        <v>34</v>
      </c>
      <c r="AJ31" s="121">
        <f>3440.22+50</f>
        <v>3490.22</v>
      </c>
      <c r="AK31" s="90">
        <f t="shared" si="35"/>
        <v>2713.297028</v>
      </c>
      <c r="AL31" s="90">
        <v>1</v>
      </c>
      <c r="AM31" s="88"/>
      <c r="AN31" s="88">
        <f>3440.22+50</f>
        <v>3490.22</v>
      </c>
      <c r="AO31" s="88"/>
      <c r="AP31" s="91">
        <f>(O31-J31)*0.025</f>
        <v>0</v>
      </c>
      <c r="AQ31" s="147">
        <v>50</v>
      </c>
    </row>
    <row r="32" spans="1:54" s="38" customFormat="1" ht="15.6" customHeight="1" x14ac:dyDescent="0.2">
      <c r="A32" s="320"/>
      <c r="B32" s="36">
        <v>8</v>
      </c>
      <c r="C32" s="37" t="s">
        <v>63</v>
      </c>
      <c r="D32" s="323"/>
      <c r="E32" s="91"/>
      <c r="F32" s="91"/>
      <c r="G32" s="91"/>
      <c r="H32" s="91"/>
      <c r="I32" s="91"/>
      <c r="J32" s="91">
        <v>630</v>
      </c>
      <c r="K32" s="91">
        <v>18</v>
      </c>
      <c r="L32" s="91">
        <v>630</v>
      </c>
      <c r="M32" s="91">
        <v>315.02749999999997</v>
      </c>
      <c r="N32" s="122">
        <v>2164.14</v>
      </c>
      <c r="O32" s="90">
        <f t="shared" ref="O32:O36" si="38">$N$9*N32</f>
        <v>597.30264</v>
      </c>
      <c r="P32" s="123">
        <v>200</v>
      </c>
      <c r="Q32" s="90">
        <f t="shared" si="32"/>
        <v>60</v>
      </c>
      <c r="R32" s="123"/>
      <c r="S32" s="91">
        <v>1260.1099999999999</v>
      </c>
      <c r="T32" s="90">
        <f t="shared" si="33"/>
        <v>0</v>
      </c>
      <c r="U32" s="91"/>
      <c r="V32" s="91">
        <v>597.29999999999995</v>
      </c>
      <c r="W32" s="91"/>
      <c r="X32" s="91">
        <v>1</v>
      </c>
      <c r="Y32" s="91">
        <f>1260.11+200</f>
        <v>1460.11</v>
      </c>
      <c r="Z32" s="91">
        <v>1</v>
      </c>
      <c r="AA32" s="122">
        <f>1260.11+200</f>
        <v>1460.11</v>
      </c>
      <c r="AB32" s="90">
        <f t="shared" si="34"/>
        <v>1460.11</v>
      </c>
      <c r="AC32" s="124">
        <v>1260.1099999999999</v>
      </c>
      <c r="AD32" s="91">
        <v>1</v>
      </c>
      <c r="AE32" s="91"/>
      <c r="AF32" s="91"/>
      <c r="AG32" s="88"/>
      <c r="AH32" s="122">
        <f>1260.11+200</f>
        <v>1460.11</v>
      </c>
      <c r="AI32" s="90">
        <f t="shared" si="37"/>
        <v>992.87480000000005</v>
      </c>
      <c r="AJ32" s="123">
        <f>1260.11+200</f>
        <v>1460.11</v>
      </c>
      <c r="AK32" s="90">
        <f t="shared" si="35"/>
        <v>1135.0895139999998</v>
      </c>
      <c r="AL32" s="90">
        <v>1</v>
      </c>
      <c r="AM32" s="91"/>
      <c r="AN32" s="91">
        <v>1260.1099999999999</v>
      </c>
      <c r="AO32" s="91"/>
      <c r="AP32" s="91">
        <v>220</v>
      </c>
      <c r="AQ32" s="300"/>
    </row>
    <row r="33" spans="1:1033" s="24" customFormat="1" x14ac:dyDescent="0.2">
      <c r="A33" s="320"/>
      <c r="B33" s="12">
        <v>9</v>
      </c>
      <c r="C33" s="13" t="s">
        <v>145</v>
      </c>
      <c r="D33" s="323"/>
      <c r="E33" s="88"/>
      <c r="F33" s="88"/>
      <c r="G33" s="88"/>
      <c r="H33" s="88"/>
      <c r="I33" s="88">
        <v>1</v>
      </c>
      <c r="J33" s="88">
        <v>320</v>
      </c>
      <c r="K33" s="88">
        <v>65</v>
      </c>
      <c r="L33" s="88">
        <v>321</v>
      </c>
      <c r="M33" s="88">
        <v>160.41</v>
      </c>
      <c r="N33" s="89">
        <v>1831.93</v>
      </c>
      <c r="O33" s="90">
        <v>321</v>
      </c>
      <c r="P33" s="121"/>
      <c r="Q33" s="90">
        <f t="shared" si="32"/>
        <v>0</v>
      </c>
      <c r="R33" s="121"/>
      <c r="S33" s="88"/>
      <c r="T33" s="90">
        <f t="shared" si="33"/>
        <v>0</v>
      </c>
      <c r="U33" s="88"/>
      <c r="V33" s="88"/>
      <c r="W33" s="88"/>
      <c r="X33" s="88">
        <v>1</v>
      </c>
      <c r="Y33" s="88">
        <v>641.65</v>
      </c>
      <c r="Z33" s="88">
        <v>1</v>
      </c>
      <c r="AA33" s="89">
        <v>641.65</v>
      </c>
      <c r="AB33" s="90">
        <f t="shared" si="34"/>
        <v>641.65</v>
      </c>
      <c r="AC33" s="87">
        <v>641.65</v>
      </c>
      <c r="AD33" s="88">
        <v>1</v>
      </c>
      <c r="AE33" s="88"/>
      <c r="AF33" s="88"/>
      <c r="AG33" s="88"/>
      <c r="AH33" s="122"/>
      <c r="AI33" s="90"/>
      <c r="AJ33" s="121">
        <v>641.65</v>
      </c>
      <c r="AK33" s="90">
        <f t="shared" si="35"/>
        <v>498.81870999999995</v>
      </c>
      <c r="AL33" s="90">
        <v>1</v>
      </c>
      <c r="AM33" s="88"/>
      <c r="AN33" s="88">
        <v>641.65</v>
      </c>
      <c r="AO33" s="88"/>
      <c r="AP33" s="91">
        <v>300</v>
      </c>
      <c r="AQ33" s="147"/>
    </row>
    <row r="34" spans="1:1033" s="24" customFormat="1" x14ac:dyDescent="0.2">
      <c r="A34" s="320"/>
      <c r="B34" s="12">
        <v>17</v>
      </c>
      <c r="C34" s="13" t="s">
        <v>117</v>
      </c>
      <c r="D34" s="323"/>
      <c r="E34" s="88"/>
      <c r="F34" s="88"/>
      <c r="G34" s="88"/>
      <c r="H34" s="88"/>
      <c r="I34" s="88">
        <v>1</v>
      </c>
      <c r="J34" s="88">
        <v>284</v>
      </c>
      <c r="K34" s="88"/>
      <c r="L34" s="88">
        <v>284.62</v>
      </c>
      <c r="M34" s="88">
        <v>142.41</v>
      </c>
      <c r="N34" s="89">
        <v>1067.77</v>
      </c>
      <c r="O34" s="90">
        <f t="shared" si="38"/>
        <v>294.70452</v>
      </c>
      <c r="P34" s="121"/>
      <c r="Q34" s="90">
        <f t="shared" si="32"/>
        <v>0</v>
      </c>
      <c r="R34" s="121"/>
      <c r="S34" s="88">
        <v>569.64</v>
      </c>
      <c r="T34" s="90">
        <f t="shared" si="33"/>
        <v>0</v>
      </c>
      <c r="U34" s="88"/>
      <c r="V34" s="88"/>
      <c r="W34" s="88"/>
      <c r="X34" s="88">
        <v>1</v>
      </c>
      <c r="Y34" s="88">
        <v>569.64</v>
      </c>
      <c r="Z34" s="88">
        <v>1</v>
      </c>
      <c r="AA34" s="89">
        <v>569.64</v>
      </c>
      <c r="AB34" s="90">
        <f t="shared" si="34"/>
        <v>569.64</v>
      </c>
      <c r="AC34" s="87">
        <v>569.64</v>
      </c>
      <c r="AD34" s="88">
        <v>1</v>
      </c>
      <c r="AE34" s="88"/>
      <c r="AF34" s="88"/>
      <c r="AG34" s="88"/>
      <c r="AH34" s="122"/>
      <c r="AI34" s="90"/>
      <c r="AJ34" s="121">
        <v>569.64</v>
      </c>
      <c r="AK34" s="90">
        <f t="shared" si="35"/>
        <v>442.83813599999996</v>
      </c>
      <c r="AL34" s="90">
        <v>1</v>
      </c>
      <c r="AM34" s="88"/>
      <c r="AN34" s="88">
        <v>569.64</v>
      </c>
      <c r="AO34" s="88"/>
      <c r="AP34" s="91">
        <v>270</v>
      </c>
      <c r="AQ34" s="147"/>
    </row>
    <row r="35" spans="1:1033" s="24" customFormat="1" x14ac:dyDescent="0.2">
      <c r="A35" s="320"/>
      <c r="B35" s="12">
        <v>18</v>
      </c>
      <c r="C35" s="13" t="s">
        <v>162</v>
      </c>
      <c r="D35" s="323"/>
      <c r="E35" s="88"/>
      <c r="F35" s="88"/>
      <c r="G35" s="88"/>
      <c r="H35" s="88"/>
      <c r="I35" s="88">
        <v>1</v>
      </c>
      <c r="J35" s="88">
        <v>152</v>
      </c>
      <c r="K35" s="88">
        <v>42</v>
      </c>
      <c r="L35" s="88">
        <v>152.43</v>
      </c>
      <c r="M35" s="88">
        <v>76.215000000000003</v>
      </c>
      <c r="N35" s="89">
        <v>826.26</v>
      </c>
      <c r="O35" s="90">
        <f t="shared" si="38"/>
        <v>228.04776000000001</v>
      </c>
      <c r="P35" s="121">
        <v>100</v>
      </c>
      <c r="Q35" s="90">
        <f t="shared" si="32"/>
        <v>30</v>
      </c>
      <c r="R35" s="121">
        <v>100</v>
      </c>
      <c r="S35" s="88"/>
      <c r="T35" s="90">
        <f t="shared" si="33"/>
        <v>30</v>
      </c>
      <c r="U35" s="88"/>
      <c r="V35" s="88"/>
      <c r="W35" s="88"/>
      <c r="X35" s="88"/>
      <c r="Y35" s="88">
        <f t="shared" ref="Y35:AC35" si="39">304.86+100</f>
        <v>404.86</v>
      </c>
      <c r="Z35" s="88">
        <v>1</v>
      </c>
      <c r="AA35" s="89">
        <f t="shared" si="39"/>
        <v>404.86</v>
      </c>
      <c r="AB35" s="90">
        <f t="shared" si="34"/>
        <v>404.86</v>
      </c>
      <c r="AC35" s="87">
        <f t="shared" si="39"/>
        <v>404.86</v>
      </c>
      <c r="AD35" s="88">
        <v>1</v>
      </c>
      <c r="AE35" s="88"/>
      <c r="AF35" s="88">
        <f>304.86+100</f>
        <v>404.86</v>
      </c>
      <c r="AG35" s="88">
        <f t="shared" si="36"/>
        <v>111.57941600000001</v>
      </c>
      <c r="AH35" s="122">
        <f>304.86+100</f>
        <v>404.86</v>
      </c>
      <c r="AI35" s="90">
        <f t="shared" si="37"/>
        <v>275.30480000000006</v>
      </c>
      <c r="AJ35" s="121">
        <v>304.86</v>
      </c>
      <c r="AK35" s="90">
        <f t="shared" si="35"/>
        <v>236.998164</v>
      </c>
      <c r="AL35" s="90">
        <v>1</v>
      </c>
      <c r="AM35" s="88"/>
      <c r="AN35" s="88">
        <v>304.86</v>
      </c>
      <c r="AO35" s="88"/>
      <c r="AP35" s="91">
        <v>190</v>
      </c>
      <c r="AQ35" s="147">
        <v>100</v>
      </c>
    </row>
    <row r="36" spans="1:1033" s="24" customFormat="1" x14ac:dyDescent="0.2">
      <c r="A36" s="321"/>
      <c r="B36" s="39">
        <v>19</v>
      </c>
      <c r="C36" s="40" t="s">
        <v>164</v>
      </c>
      <c r="D36" s="324"/>
      <c r="E36" s="96"/>
      <c r="F36" s="96"/>
      <c r="G36" s="96"/>
      <c r="H36" s="96"/>
      <c r="I36" s="96">
        <v>1</v>
      </c>
      <c r="J36" s="96">
        <v>122</v>
      </c>
      <c r="K36" s="96"/>
      <c r="L36" s="96">
        <v>123</v>
      </c>
      <c r="M36" s="96">
        <v>61.13</v>
      </c>
      <c r="N36" s="125">
        <v>738.33</v>
      </c>
      <c r="O36" s="98">
        <f t="shared" si="38"/>
        <v>203.77908000000002</v>
      </c>
      <c r="P36" s="126"/>
      <c r="Q36" s="98">
        <f t="shared" si="32"/>
        <v>0</v>
      </c>
      <c r="R36" s="126"/>
      <c r="S36" s="96"/>
      <c r="T36" s="98">
        <f t="shared" si="33"/>
        <v>0</v>
      </c>
      <c r="U36" s="96"/>
      <c r="V36" s="96"/>
      <c r="W36" s="96"/>
      <c r="X36" s="96"/>
      <c r="Y36" s="96">
        <v>244.55</v>
      </c>
      <c r="Z36" s="96">
        <v>1</v>
      </c>
      <c r="AA36" s="125">
        <v>244.55</v>
      </c>
      <c r="AB36" s="98">
        <f t="shared" si="34"/>
        <v>244.55</v>
      </c>
      <c r="AC36" s="127">
        <v>244.55</v>
      </c>
      <c r="AD36" s="96">
        <v>1</v>
      </c>
      <c r="AE36" s="96"/>
      <c r="AF36" s="96"/>
      <c r="AG36" s="88"/>
      <c r="AH36" s="128"/>
      <c r="AI36" s="98"/>
      <c r="AJ36" s="126">
        <v>244.55</v>
      </c>
      <c r="AK36" s="98">
        <f t="shared" si="35"/>
        <v>190.11317</v>
      </c>
      <c r="AL36" s="98">
        <v>1</v>
      </c>
      <c r="AM36" s="96"/>
      <c r="AN36" s="96">
        <v>244.55</v>
      </c>
      <c r="AO36" s="96"/>
      <c r="AP36" s="91">
        <v>204</v>
      </c>
      <c r="AQ36" s="301"/>
    </row>
    <row r="37" spans="1:1033" s="33" customFormat="1" ht="18" x14ac:dyDescent="0.2">
      <c r="A37" s="325" t="s">
        <v>268</v>
      </c>
      <c r="B37" s="325"/>
      <c r="C37" s="325"/>
      <c r="D37" s="325"/>
      <c r="E37" s="129">
        <f t="shared" ref="E37:AQ37" si="40">SUM(E30:E36)</f>
        <v>0</v>
      </c>
      <c r="F37" s="129">
        <f t="shared" ref="F37:G37" si="41">SUM(F30:F36)</f>
        <v>0</v>
      </c>
      <c r="G37" s="129">
        <f t="shared" si="41"/>
        <v>0</v>
      </c>
      <c r="H37" s="129">
        <f t="shared" si="40"/>
        <v>0</v>
      </c>
      <c r="I37" s="129">
        <f t="shared" ref="I37" si="42">SUM(I30:I36)</f>
        <v>5</v>
      </c>
      <c r="J37" s="129">
        <f t="shared" si="40"/>
        <v>5140</v>
      </c>
      <c r="K37" s="129">
        <f t="shared" si="40"/>
        <v>125</v>
      </c>
      <c r="L37" s="129">
        <f t="shared" si="40"/>
        <v>5151.05</v>
      </c>
      <c r="M37" s="129">
        <f t="shared" si="40"/>
        <v>2571.6025</v>
      </c>
      <c r="N37" s="129">
        <f t="shared" ref="N37" si="43">SUM(N30:N36)</f>
        <v>28755.260000000002</v>
      </c>
      <c r="O37" s="129">
        <f t="shared" si="40"/>
        <v>5464.8340000000007</v>
      </c>
      <c r="P37" s="129">
        <f t="shared" ref="P37" si="44">SUM(P30:P36)</f>
        <v>350</v>
      </c>
      <c r="Q37" s="129">
        <f t="shared" si="40"/>
        <v>105</v>
      </c>
      <c r="R37" s="129">
        <f t="shared" ref="R37:T37" si="45">SUM(R30:R36)</f>
        <v>150</v>
      </c>
      <c r="S37" s="129">
        <f t="shared" ref="S37" si="46">SUM(S30:S36)</f>
        <v>1829.75</v>
      </c>
      <c r="T37" s="129">
        <f t="shared" si="45"/>
        <v>45</v>
      </c>
      <c r="U37" s="129">
        <f t="shared" si="40"/>
        <v>0</v>
      </c>
      <c r="V37" s="129">
        <f t="shared" si="40"/>
        <v>3097.3</v>
      </c>
      <c r="W37" s="129">
        <f t="shared" si="40"/>
        <v>0</v>
      </c>
      <c r="X37" s="129">
        <f t="shared" si="40"/>
        <v>4</v>
      </c>
      <c r="Y37" s="129">
        <f t="shared" si="40"/>
        <v>10636.449999999999</v>
      </c>
      <c r="Z37" s="129">
        <f t="shared" si="40"/>
        <v>7</v>
      </c>
      <c r="AA37" s="129">
        <f t="shared" si="40"/>
        <v>10636.449999999999</v>
      </c>
      <c r="AB37" s="129">
        <f t="shared" si="40"/>
        <v>10636.449999999999</v>
      </c>
      <c r="AC37" s="129">
        <f t="shared" si="40"/>
        <v>10386.449999999999</v>
      </c>
      <c r="AD37" s="129">
        <f t="shared" si="40"/>
        <v>7</v>
      </c>
      <c r="AE37" s="129">
        <f t="shared" si="40"/>
        <v>0</v>
      </c>
      <c r="AF37" s="129">
        <f t="shared" ref="AF37" si="47">SUM(AF30:AF36)</f>
        <v>7730.28</v>
      </c>
      <c r="AG37" s="129">
        <f t="shared" si="40"/>
        <v>2130.4651680000002</v>
      </c>
      <c r="AH37" s="130">
        <f t="shared" ref="AH37" si="48">SUM(AH30:AH36)</f>
        <v>1914.9699999999998</v>
      </c>
      <c r="AI37" s="130">
        <f t="shared" si="40"/>
        <v>1302.1796000000002</v>
      </c>
      <c r="AJ37" s="129">
        <f t="shared" ref="AJ37" si="49">SUM(AJ30:AJ36)</f>
        <v>10536.449999999999</v>
      </c>
      <c r="AK37" s="129">
        <f t="shared" si="40"/>
        <v>8191.0362299999979</v>
      </c>
      <c r="AL37" s="129">
        <f t="shared" si="40"/>
        <v>7</v>
      </c>
      <c r="AM37" s="129">
        <f t="shared" si="40"/>
        <v>0</v>
      </c>
      <c r="AN37" s="129">
        <f t="shared" si="40"/>
        <v>10336.449999999999</v>
      </c>
      <c r="AO37" s="129">
        <f t="shared" si="40"/>
        <v>0</v>
      </c>
      <c r="AP37" s="129">
        <f t="shared" si="40"/>
        <v>1231</v>
      </c>
      <c r="AQ37" s="129">
        <f t="shared" si="40"/>
        <v>150</v>
      </c>
    </row>
    <row r="38" spans="1:1033" ht="15.75" customHeight="1" x14ac:dyDescent="0.2">
      <c r="A38" s="292"/>
      <c r="B38" s="24"/>
      <c r="C38" s="24"/>
      <c r="D38" s="24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1033" ht="15" customHeight="1" x14ac:dyDescent="0.2">
      <c r="A39" s="326" t="s">
        <v>277</v>
      </c>
      <c r="B39" s="41">
        <v>16</v>
      </c>
      <c r="C39" s="42" t="s">
        <v>141</v>
      </c>
      <c r="D39" s="365" t="s">
        <v>278</v>
      </c>
      <c r="E39" s="131">
        <v>1365</v>
      </c>
      <c r="F39" s="131"/>
      <c r="G39" s="131"/>
      <c r="H39" s="131">
        <v>1334</v>
      </c>
      <c r="I39" s="131">
        <v>1</v>
      </c>
      <c r="J39" s="131">
        <v>43</v>
      </c>
      <c r="K39" s="131">
        <v>688</v>
      </c>
      <c r="L39" s="131">
        <v>690</v>
      </c>
      <c r="M39" s="131">
        <v>344.13</v>
      </c>
      <c r="N39" s="131">
        <v>1376.52</v>
      </c>
      <c r="O39" s="86">
        <f t="shared" ref="O39:O102" si="50">$N$9*N39</f>
        <v>379.91952000000003</v>
      </c>
      <c r="P39" s="131"/>
      <c r="Q39" s="86">
        <f t="shared" ref="Q39:Q102" si="51">P39*$P$9</f>
        <v>0</v>
      </c>
      <c r="R39" s="131"/>
      <c r="S39" s="131"/>
      <c r="T39" s="86">
        <f t="shared" ref="T39:T70" si="52">R39*$P$9</f>
        <v>0</v>
      </c>
      <c r="U39" s="131"/>
      <c r="V39" s="131"/>
      <c r="W39" s="131"/>
      <c r="X39" s="131"/>
      <c r="Y39" s="131">
        <v>1376.52</v>
      </c>
      <c r="Z39" s="131">
        <v>1</v>
      </c>
      <c r="AA39" s="131">
        <v>1376.52</v>
      </c>
      <c r="AB39" s="86">
        <f t="shared" ref="AB39:AB42" si="53">AA39</f>
        <v>1376.52</v>
      </c>
      <c r="AC39" s="131">
        <v>1376.52</v>
      </c>
      <c r="AD39" s="131">
        <v>1</v>
      </c>
      <c r="AE39" s="131">
        <v>1</v>
      </c>
      <c r="AF39" s="131">
        <v>1376.52</v>
      </c>
      <c r="AG39" s="84">
        <f t="shared" ref="AG39:AG102" si="54">AF39*$AF$9</f>
        <v>379.36891200000002</v>
      </c>
      <c r="AH39" s="131"/>
      <c r="AI39" s="86"/>
      <c r="AJ39" s="131">
        <v>1376.52</v>
      </c>
      <c r="AK39" s="86">
        <f t="shared" ref="AK39:AK102" si="55">AJ39*$AJ$9</f>
        <v>1070.106648</v>
      </c>
      <c r="AL39" s="86"/>
      <c r="AM39" s="131"/>
      <c r="AN39" s="131">
        <v>1376.52</v>
      </c>
      <c r="AO39" s="131">
        <v>1</v>
      </c>
      <c r="AP39" s="131">
        <v>266</v>
      </c>
      <c r="AQ39" s="131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  <c r="ALZ39" s="43"/>
      <c r="AMA39" s="43"/>
      <c r="AMB39" s="43"/>
      <c r="AMC39" s="43"/>
      <c r="AMD39" s="43"/>
      <c r="AME39" s="43"/>
      <c r="AMF39" s="43"/>
      <c r="AMG39" s="43"/>
      <c r="AMH39" s="43"/>
      <c r="AMI39" s="43"/>
      <c r="AMJ39" s="43"/>
      <c r="AMK39" s="43"/>
      <c r="AML39" s="43"/>
      <c r="AMM39" s="43"/>
      <c r="AMN39" s="43"/>
      <c r="AMO39" s="43"/>
      <c r="AMP39" s="43"/>
      <c r="AMQ39" s="43"/>
      <c r="AMR39" s="43"/>
      <c r="AMS39" s="43"/>
    </row>
    <row r="40" spans="1:1033" x14ac:dyDescent="0.2">
      <c r="A40" s="326"/>
      <c r="B40" s="44">
        <v>83</v>
      </c>
      <c r="C40" s="45" t="s">
        <v>55</v>
      </c>
      <c r="D40" s="366"/>
      <c r="E40" s="132"/>
      <c r="F40" s="132"/>
      <c r="G40" s="132"/>
      <c r="H40" s="132">
        <v>3533</v>
      </c>
      <c r="I40" s="132">
        <v>1</v>
      </c>
      <c r="J40" s="132"/>
      <c r="K40" s="132">
        <v>1382</v>
      </c>
      <c r="L40" s="132">
        <v>1382.21</v>
      </c>
      <c r="M40" s="132">
        <v>691.10249999999996</v>
      </c>
      <c r="N40" s="132"/>
      <c r="O40" s="90">
        <f t="shared" si="50"/>
        <v>0</v>
      </c>
      <c r="P40" s="132"/>
      <c r="Q40" s="90">
        <f t="shared" si="51"/>
        <v>0</v>
      </c>
      <c r="R40" s="132"/>
      <c r="S40" s="132"/>
      <c r="T40" s="90">
        <f t="shared" si="52"/>
        <v>0</v>
      </c>
      <c r="U40" s="132"/>
      <c r="V40" s="132"/>
      <c r="W40" s="132"/>
      <c r="X40" s="132"/>
      <c r="Y40" s="132">
        <v>2764.41</v>
      </c>
      <c r="Z40" s="132">
        <v>1</v>
      </c>
      <c r="AA40" s="132">
        <v>2764.41</v>
      </c>
      <c r="AB40" s="90">
        <f t="shared" si="53"/>
        <v>2764.41</v>
      </c>
      <c r="AC40" s="132">
        <v>2764.41</v>
      </c>
      <c r="AD40" s="132">
        <v>1</v>
      </c>
      <c r="AE40" s="132">
        <v>1</v>
      </c>
      <c r="AF40" s="132">
        <v>2764.41</v>
      </c>
      <c r="AG40" s="88">
        <f t="shared" si="54"/>
        <v>761.871396</v>
      </c>
      <c r="AH40" s="132">
        <v>76</v>
      </c>
      <c r="AI40" s="90">
        <f t="shared" ref="AI40:AI42" si="56">AH40*$AH$9</f>
        <v>51.680000000000007</v>
      </c>
      <c r="AJ40" s="132">
        <v>2764.41</v>
      </c>
      <c r="AK40" s="90">
        <f t="shared" si="55"/>
        <v>2149.052334</v>
      </c>
      <c r="AL40" s="90"/>
      <c r="AM40" s="132"/>
      <c r="AN40" s="132">
        <v>2764.41</v>
      </c>
      <c r="AO40" s="132">
        <v>1</v>
      </c>
      <c r="AP40" s="132">
        <v>388</v>
      </c>
      <c r="AQ40" s="132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  <c r="ALZ40" s="43"/>
      <c r="AMA40" s="43"/>
      <c r="AMB40" s="43"/>
      <c r="AMC40" s="43"/>
      <c r="AMD40" s="43"/>
      <c r="AME40" s="43"/>
      <c r="AMF40" s="43"/>
      <c r="AMG40" s="43"/>
      <c r="AMH40" s="43"/>
      <c r="AMI40" s="43"/>
      <c r="AMJ40" s="43"/>
      <c r="AMK40" s="43"/>
      <c r="AML40" s="43"/>
      <c r="AMM40" s="43"/>
      <c r="AMN40" s="43"/>
      <c r="AMO40" s="43"/>
      <c r="AMP40" s="43"/>
      <c r="AMQ40" s="43"/>
      <c r="AMR40" s="43"/>
      <c r="AMS40" s="43"/>
    </row>
    <row r="41" spans="1:1033" x14ac:dyDescent="0.2">
      <c r="A41" s="326"/>
      <c r="B41" s="44">
        <v>84</v>
      </c>
      <c r="C41" s="45" t="s">
        <v>75</v>
      </c>
      <c r="D41" s="366"/>
      <c r="E41" s="132"/>
      <c r="F41" s="132"/>
      <c r="G41" s="132"/>
      <c r="H41" s="132"/>
      <c r="I41" s="132">
        <v>1</v>
      </c>
      <c r="J41" s="132"/>
      <c r="K41" s="132"/>
      <c r="L41" s="132">
        <v>1070.7</v>
      </c>
      <c r="M41" s="132">
        <v>535.35</v>
      </c>
      <c r="N41" s="132">
        <v>2141.4</v>
      </c>
      <c r="O41" s="90">
        <f t="shared" si="50"/>
        <v>591.02640000000008</v>
      </c>
      <c r="P41" s="132"/>
      <c r="Q41" s="90">
        <f t="shared" si="51"/>
        <v>0</v>
      </c>
      <c r="R41" s="132"/>
      <c r="S41" s="132"/>
      <c r="T41" s="90">
        <f t="shared" si="52"/>
        <v>0</v>
      </c>
      <c r="U41" s="132"/>
      <c r="V41" s="132"/>
      <c r="W41" s="132"/>
      <c r="X41" s="132"/>
      <c r="Y41" s="132">
        <v>2141.4</v>
      </c>
      <c r="Z41" s="132">
        <v>1</v>
      </c>
      <c r="AA41" s="132">
        <v>2141.4</v>
      </c>
      <c r="AB41" s="90">
        <f t="shared" si="53"/>
        <v>2141.4</v>
      </c>
      <c r="AC41" s="132">
        <v>2141.4</v>
      </c>
      <c r="AD41" s="132">
        <v>1</v>
      </c>
      <c r="AE41" s="132">
        <v>1</v>
      </c>
      <c r="AF41" s="132">
        <v>2141.4</v>
      </c>
      <c r="AG41" s="88">
        <f t="shared" si="54"/>
        <v>590.16984000000002</v>
      </c>
      <c r="AH41" s="132">
        <v>248.18</v>
      </c>
      <c r="AI41" s="90">
        <f t="shared" si="56"/>
        <v>168.76240000000001</v>
      </c>
      <c r="AJ41" s="132">
        <v>2141.4</v>
      </c>
      <c r="AK41" s="90">
        <f t="shared" si="55"/>
        <v>1664.7243599999999</v>
      </c>
      <c r="AL41" s="90"/>
      <c r="AM41" s="132">
        <v>1</v>
      </c>
      <c r="AN41" s="132">
        <v>2141.4</v>
      </c>
      <c r="AO41" s="132">
        <v>1</v>
      </c>
      <c r="AP41" s="132">
        <v>427.65</v>
      </c>
      <c r="AQ41" s="132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  <c r="ALZ41" s="43"/>
      <c r="AMA41" s="43"/>
      <c r="AMB41" s="43"/>
      <c r="AMC41" s="43"/>
      <c r="AMD41" s="43"/>
      <c r="AME41" s="43"/>
      <c r="AMF41" s="43"/>
      <c r="AMG41" s="43"/>
      <c r="AMH41" s="43"/>
      <c r="AMI41" s="43"/>
      <c r="AMJ41" s="43"/>
      <c r="AMK41" s="43"/>
      <c r="AML41" s="43"/>
      <c r="AMM41" s="43"/>
      <c r="AMN41" s="43"/>
      <c r="AMO41" s="43"/>
      <c r="AMP41" s="43"/>
      <c r="AMQ41" s="43"/>
      <c r="AMR41" s="43"/>
      <c r="AMS41" s="43"/>
    </row>
    <row r="42" spans="1:1033" x14ac:dyDescent="0.2">
      <c r="A42" s="326"/>
      <c r="B42" s="46">
        <v>85</v>
      </c>
      <c r="C42" s="47" t="s">
        <v>81</v>
      </c>
      <c r="D42" s="366"/>
      <c r="E42" s="133"/>
      <c r="F42" s="133"/>
      <c r="G42" s="133"/>
      <c r="H42" s="133">
        <v>1441</v>
      </c>
      <c r="I42" s="133">
        <v>1</v>
      </c>
      <c r="J42" s="133">
        <v>100</v>
      </c>
      <c r="K42" s="133">
        <v>100</v>
      </c>
      <c r="L42" s="133">
        <v>1441.97</v>
      </c>
      <c r="M42" s="133">
        <v>720.98</v>
      </c>
      <c r="N42" s="133">
        <v>2883.93</v>
      </c>
      <c r="O42" s="98">
        <f t="shared" si="50"/>
        <v>795.96468000000004</v>
      </c>
      <c r="P42" s="133"/>
      <c r="Q42" s="98">
        <f t="shared" si="51"/>
        <v>0</v>
      </c>
      <c r="R42" s="133"/>
      <c r="S42" s="133"/>
      <c r="T42" s="98">
        <f t="shared" si="52"/>
        <v>0</v>
      </c>
      <c r="U42" s="133"/>
      <c r="V42" s="133"/>
      <c r="W42" s="133"/>
      <c r="X42" s="133"/>
      <c r="Y42" s="133">
        <v>2883.93</v>
      </c>
      <c r="Z42" s="133">
        <v>1</v>
      </c>
      <c r="AA42" s="133">
        <v>2883.93</v>
      </c>
      <c r="AB42" s="98">
        <f t="shared" si="53"/>
        <v>2883.93</v>
      </c>
      <c r="AC42" s="133">
        <v>2883.93</v>
      </c>
      <c r="AD42" s="133">
        <v>1</v>
      </c>
      <c r="AE42" s="133">
        <v>1</v>
      </c>
      <c r="AF42" s="133">
        <v>2883.93</v>
      </c>
      <c r="AG42" s="88">
        <v>620</v>
      </c>
      <c r="AH42" s="133">
        <v>890</v>
      </c>
      <c r="AI42" s="98">
        <f t="shared" si="56"/>
        <v>605.20000000000005</v>
      </c>
      <c r="AJ42" s="133">
        <v>2883.93</v>
      </c>
      <c r="AK42" s="98">
        <f t="shared" si="55"/>
        <v>2241.9671819999999</v>
      </c>
      <c r="AL42" s="98"/>
      <c r="AM42" s="133"/>
      <c r="AN42" s="133">
        <v>2883.93</v>
      </c>
      <c r="AO42" s="133">
        <v>1</v>
      </c>
      <c r="AP42" s="133">
        <v>882.45</v>
      </c>
      <c r="AQ42" s="13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  <c r="AML42" s="43"/>
      <c r="AMM42" s="43"/>
      <c r="AMN42" s="43"/>
      <c r="AMO42" s="43"/>
      <c r="AMP42" s="43"/>
      <c r="AMQ42" s="43"/>
      <c r="AMR42" s="43"/>
      <c r="AMS42" s="43"/>
    </row>
    <row r="43" spans="1:1033" ht="15" hidden="1" customHeight="1" x14ac:dyDescent="0.2">
      <c r="A43" s="326" t="s">
        <v>279</v>
      </c>
      <c r="B43" s="41">
        <v>22</v>
      </c>
      <c r="C43" s="42" t="s">
        <v>89</v>
      </c>
      <c r="D43" s="366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4">
        <f t="shared" si="50"/>
        <v>0</v>
      </c>
      <c r="P43" s="131"/>
      <c r="Q43" s="134">
        <f t="shared" si="51"/>
        <v>0</v>
      </c>
      <c r="R43" s="131"/>
      <c r="S43" s="131"/>
      <c r="T43" s="134">
        <f t="shared" si="52"/>
        <v>0</v>
      </c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84">
        <f t="shared" si="54"/>
        <v>0</v>
      </c>
      <c r="AH43" s="131"/>
      <c r="AI43" s="131"/>
      <c r="AJ43" s="131"/>
      <c r="AK43" s="183">
        <f t="shared" si="55"/>
        <v>0</v>
      </c>
      <c r="AL43" s="183"/>
      <c r="AM43" s="131"/>
      <c r="AN43" s="131"/>
      <c r="AO43" s="131"/>
      <c r="AP43" s="131"/>
      <c r="AQ43" s="13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  <c r="ALZ43" s="43"/>
      <c r="AMA43" s="43"/>
      <c r="AMB43" s="43"/>
      <c r="AMC43" s="43"/>
      <c r="AMD43" s="43"/>
      <c r="AME43" s="43"/>
      <c r="AMF43" s="43"/>
      <c r="AMG43" s="43"/>
      <c r="AMH43" s="43"/>
      <c r="AMI43" s="43"/>
      <c r="AMJ43" s="43"/>
      <c r="AMK43" s="43"/>
      <c r="AML43" s="43"/>
      <c r="AMM43" s="43"/>
      <c r="AMN43" s="43"/>
      <c r="AMO43" s="43"/>
      <c r="AMP43" s="43"/>
      <c r="AMQ43" s="43"/>
      <c r="AMR43" s="43"/>
      <c r="AMS43" s="43"/>
    </row>
    <row r="44" spans="1:1033" ht="15" hidden="1" customHeight="1" x14ac:dyDescent="0.2">
      <c r="A44" s="326"/>
      <c r="B44" s="44">
        <v>23</v>
      </c>
      <c r="C44" s="45" t="s">
        <v>29</v>
      </c>
      <c r="D44" s="36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90">
        <f t="shared" si="50"/>
        <v>0</v>
      </c>
      <c r="P44" s="132"/>
      <c r="Q44" s="90">
        <f t="shared" si="51"/>
        <v>0</v>
      </c>
      <c r="R44" s="132"/>
      <c r="S44" s="132"/>
      <c r="T44" s="90">
        <f t="shared" si="52"/>
        <v>0</v>
      </c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84">
        <f t="shared" si="54"/>
        <v>0</v>
      </c>
      <c r="AH44" s="132"/>
      <c r="AI44" s="132"/>
      <c r="AJ44" s="132"/>
      <c r="AK44" s="88">
        <f t="shared" si="55"/>
        <v>0</v>
      </c>
      <c r="AL44" s="88"/>
      <c r="AM44" s="132"/>
      <c r="AN44" s="132"/>
      <c r="AO44" s="132"/>
      <c r="AP44" s="132"/>
      <c r="AQ44" s="132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  <c r="ALZ44" s="43"/>
      <c r="AMA44" s="43"/>
      <c r="AMB44" s="43"/>
      <c r="AMC44" s="43"/>
      <c r="AMD44" s="43"/>
      <c r="AME44" s="43"/>
      <c r="AMF44" s="43"/>
      <c r="AMG44" s="43"/>
      <c r="AMH44" s="43"/>
      <c r="AMI44" s="43"/>
      <c r="AMJ44" s="43"/>
      <c r="AMK44" s="43"/>
      <c r="AML44" s="43"/>
      <c r="AMM44" s="43"/>
      <c r="AMN44" s="43"/>
      <c r="AMO44" s="43"/>
      <c r="AMP44" s="43"/>
      <c r="AMQ44" s="43"/>
      <c r="AMR44" s="43"/>
      <c r="AMS44" s="43"/>
    </row>
    <row r="45" spans="1:1033" ht="15" hidden="1" customHeight="1" x14ac:dyDescent="0.2">
      <c r="A45" s="326"/>
      <c r="B45" s="44">
        <v>27</v>
      </c>
      <c r="C45" s="45" t="s">
        <v>37</v>
      </c>
      <c r="D45" s="36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90">
        <f t="shared" si="50"/>
        <v>0</v>
      </c>
      <c r="P45" s="132"/>
      <c r="Q45" s="90">
        <f t="shared" si="51"/>
        <v>0</v>
      </c>
      <c r="R45" s="132"/>
      <c r="S45" s="132"/>
      <c r="T45" s="90">
        <f t="shared" si="52"/>
        <v>0</v>
      </c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84">
        <f t="shared" si="54"/>
        <v>0</v>
      </c>
      <c r="AH45" s="132"/>
      <c r="AI45" s="132"/>
      <c r="AJ45" s="132"/>
      <c r="AK45" s="88">
        <f t="shared" si="55"/>
        <v>0</v>
      </c>
      <c r="AL45" s="88"/>
      <c r="AM45" s="132"/>
      <c r="AN45" s="132"/>
      <c r="AO45" s="132"/>
      <c r="AP45" s="132"/>
      <c r="AQ45" s="132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  <c r="ALZ45" s="43"/>
      <c r="AMA45" s="43"/>
      <c r="AMB45" s="43"/>
      <c r="AMC45" s="43"/>
      <c r="AMD45" s="43"/>
      <c r="AME45" s="43"/>
      <c r="AMF45" s="43"/>
      <c r="AMG45" s="43"/>
      <c r="AMH45" s="43"/>
      <c r="AMI45" s="43"/>
      <c r="AMJ45" s="43"/>
      <c r="AMK45" s="43"/>
      <c r="AML45" s="43"/>
      <c r="AMM45" s="43"/>
      <c r="AMN45" s="43"/>
      <c r="AMO45" s="43"/>
      <c r="AMP45" s="43"/>
      <c r="AMQ45" s="43"/>
      <c r="AMR45" s="43"/>
      <c r="AMS45" s="43"/>
    </row>
    <row r="46" spans="1:1033" ht="15" hidden="1" customHeight="1" x14ac:dyDescent="0.2">
      <c r="A46" s="326"/>
      <c r="B46" s="44">
        <v>28</v>
      </c>
      <c r="C46" s="45" t="s">
        <v>111</v>
      </c>
      <c r="D46" s="36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90">
        <f t="shared" si="50"/>
        <v>0</v>
      </c>
      <c r="P46" s="132"/>
      <c r="Q46" s="90">
        <f t="shared" si="51"/>
        <v>0</v>
      </c>
      <c r="R46" s="132"/>
      <c r="S46" s="132"/>
      <c r="T46" s="90">
        <f t="shared" si="52"/>
        <v>0</v>
      </c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84">
        <f t="shared" si="54"/>
        <v>0</v>
      </c>
      <c r="AH46" s="132"/>
      <c r="AI46" s="132"/>
      <c r="AJ46" s="132"/>
      <c r="AK46" s="88">
        <f t="shared" si="55"/>
        <v>0</v>
      </c>
      <c r="AL46" s="88"/>
      <c r="AM46" s="132"/>
      <c r="AN46" s="132"/>
      <c r="AO46" s="132"/>
      <c r="AP46" s="132"/>
      <c r="AQ46" s="132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  <c r="AML46" s="43"/>
      <c r="AMM46" s="43"/>
      <c r="AMN46" s="43"/>
      <c r="AMO46" s="43"/>
      <c r="AMP46" s="43"/>
      <c r="AMQ46" s="43"/>
      <c r="AMR46" s="43"/>
      <c r="AMS46" s="43"/>
    </row>
    <row r="47" spans="1:1033" ht="15" hidden="1" customHeight="1" x14ac:dyDescent="0.2">
      <c r="A47" s="326"/>
      <c r="B47" s="44">
        <v>31</v>
      </c>
      <c r="C47" s="45" t="s">
        <v>129</v>
      </c>
      <c r="D47" s="36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90">
        <f t="shared" si="50"/>
        <v>0</v>
      </c>
      <c r="P47" s="132"/>
      <c r="Q47" s="90">
        <f t="shared" si="51"/>
        <v>0</v>
      </c>
      <c r="R47" s="132"/>
      <c r="S47" s="132"/>
      <c r="T47" s="90">
        <f t="shared" si="52"/>
        <v>0</v>
      </c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84">
        <f t="shared" si="54"/>
        <v>0</v>
      </c>
      <c r="AH47" s="132"/>
      <c r="AI47" s="132"/>
      <c r="AJ47" s="132"/>
      <c r="AK47" s="88">
        <f t="shared" si="55"/>
        <v>0</v>
      </c>
      <c r="AL47" s="88"/>
      <c r="AM47" s="132"/>
      <c r="AN47" s="132"/>
      <c r="AO47" s="132"/>
      <c r="AP47" s="132"/>
      <c r="AQ47" s="132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  <c r="AML47" s="43"/>
      <c r="AMM47" s="43"/>
      <c r="AMN47" s="43"/>
      <c r="AMO47" s="43"/>
      <c r="AMP47" s="43"/>
      <c r="AMQ47" s="43"/>
      <c r="AMR47" s="43"/>
      <c r="AMS47" s="43"/>
    </row>
    <row r="48" spans="1:1033" ht="15" hidden="1" customHeight="1" x14ac:dyDescent="0.2">
      <c r="A48" s="326"/>
      <c r="B48" s="46">
        <v>82</v>
      </c>
      <c r="C48" s="47" t="s">
        <v>45</v>
      </c>
      <c r="D48" s="366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90">
        <f t="shared" si="50"/>
        <v>0</v>
      </c>
      <c r="P48" s="133"/>
      <c r="Q48" s="90">
        <f t="shared" si="51"/>
        <v>0</v>
      </c>
      <c r="R48" s="133"/>
      <c r="S48" s="133"/>
      <c r="T48" s="90">
        <f t="shared" si="52"/>
        <v>0</v>
      </c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84">
        <f t="shared" si="54"/>
        <v>0</v>
      </c>
      <c r="AH48" s="133"/>
      <c r="AI48" s="133"/>
      <c r="AJ48" s="133"/>
      <c r="AK48" s="88">
        <f t="shared" si="55"/>
        <v>0</v>
      </c>
      <c r="AL48" s="88"/>
      <c r="AM48" s="133"/>
      <c r="AN48" s="133"/>
      <c r="AO48" s="133"/>
      <c r="AP48" s="133"/>
      <c r="AQ48" s="13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3"/>
      <c r="ALN48" s="43"/>
      <c r="ALO48" s="43"/>
      <c r="ALP48" s="43"/>
      <c r="ALQ48" s="43"/>
      <c r="ALR48" s="43"/>
      <c r="ALS48" s="43"/>
      <c r="ALT48" s="43"/>
      <c r="ALU48" s="43"/>
      <c r="ALV48" s="43"/>
      <c r="ALW48" s="43"/>
      <c r="ALX48" s="43"/>
      <c r="ALY48" s="43"/>
      <c r="ALZ48" s="43"/>
      <c r="AMA48" s="43"/>
      <c r="AMB48" s="43"/>
      <c r="AMC48" s="43"/>
      <c r="AMD48" s="43"/>
      <c r="AME48" s="43"/>
      <c r="AMF48" s="43"/>
      <c r="AMG48" s="43"/>
      <c r="AMH48" s="43"/>
      <c r="AMI48" s="43"/>
      <c r="AMJ48" s="43"/>
      <c r="AMK48" s="43"/>
      <c r="AML48" s="43"/>
      <c r="AMM48" s="43"/>
      <c r="AMN48" s="43"/>
      <c r="AMO48" s="43"/>
      <c r="AMP48" s="43"/>
      <c r="AMQ48" s="43"/>
      <c r="AMR48" s="43"/>
      <c r="AMS48" s="43"/>
    </row>
    <row r="49" spans="1:1033" ht="15" hidden="1" customHeight="1" x14ac:dyDescent="0.2">
      <c r="A49" s="326" t="s">
        <v>281</v>
      </c>
      <c r="B49" s="41">
        <v>21</v>
      </c>
      <c r="C49" s="42" t="s">
        <v>13</v>
      </c>
      <c r="D49" s="366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90">
        <f t="shared" si="50"/>
        <v>0</v>
      </c>
      <c r="P49" s="131"/>
      <c r="Q49" s="90">
        <f t="shared" si="51"/>
        <v>0</v>
      </c>
      <c r="R49" s="131"/>
      <c r="S49" s="131"/>
      <c r="T49" s="90">
        <f t="shared" si="52"/>
        <v>0</v>
      </c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84">
        <f t="shared" si="54"/>
        <v>0</v>
      </c>
      <c r="AH49" s="131"/>
      <c r="AI49" s="131"/>
      <c r="AJ49" s="131"/>
      <c r="AK49" s="88">
        <f t="shared" si="55"/>
        <v>0</v>
      </c>
      <c r="AL49" s="88"/>
      <c r="AM49" s="131"/>
      <c r="AN49" s="131"/>
      <c r="AO49" s="131"/>
      <c r="AP49" s="131"/>
      <c r="AQ49" s="131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  <c r="ALZ49" s="43"/>
      <c r="AMA49" s="43"/>
      <c r="AMB49" s="43"/>
      <c r="AMC49" s="43"/>
      <c r="AMD49" s="43"/>
      <c r="AME49" s="43"/>
      <c r="AMF49" s="43"/>
      <c r="AMG49" s="43"/>
      <c r="AMH49" s="43"/>
      <c r="AMI49" s="43"/>
      <c r="AMJ49" s="43"/>
      <c r="AMK49" s="43"/>
      <c r="AML49" s="43"/>
      <c r="AMM49" s="43"/>
      <c r="AMN49" s="43"/>
      <c r="AMO49" s="43"/>
      <c r="AMP49" s="43"/>
      <c r="AMQ49" s="43"/>
      <c r="AMR49" s="43"/>
      <c r="AMS49" s="43"/>
    </row>
    <row r="50" spans="1:1033" ht="15" hidden="1" customHeight="1" x14ac:dyDescent="0.2">
      <c r="A50" s="326"/>
      <c r="B50" s="44">
        <v>24</v>
      </c>
      <c r="C50" s="45" t="s">
        <v>71</v>
      </c>
      <c r="D50" s="36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90">
        <f t="shared" si="50"/>
        <v>0</v>
      </c>
      <c r="P50" s="132"/>
      <c r="Q50" s="90">
        <f t="shared" si="51"/>
        <v>0</v>
      </c>
      <c r="R50" s="132"/>
      <c r="S50" s="132"/>
      <c r="T50" s="90">
        <f t="shared" si="52"/>
        <v>0</v>
      </c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84">
        <f t="shared" si="54"/>
        <v>0</v>
      </c>
      <c r="AH50" s="132"/>
      <c r="AI50" s="132"/>
      <c r="AJ50" s="132"/>
      <c r="AK50" s="88">
        <f t="shared" si="55"/>
        <v>0</v>
      </c>
      <c r="AL50" s="88"/>
      <c r="AM50" s="132"/>
      <c r="AN50" s="132"/>
      <c r="AO50" s="132"/>
      <c r="AP50" s="132"/>
      <c r="AQ50" s="132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  <c r="ALZ50" s="43"/>
      <c r="AMA50" s="43"/>
      <c r="AMB50" s="43"/>
      <c r="AMC50" s="43"/>
      <c r="AMD50" s="43"/>
      <c r="AME50" s="43"/>
      <c r="AMF50" s="43"/>
      <c r="AMG50" s="43"/>
      <c r="AMH50" s="43"/>
      <c r="AMI50" s="43"/>
      <c r="AMJ50" s="43"/>
      <c r="AMK50" s="43"/>
      <c r="AML50" s="43"/>
      <c r="AMM50" s="43"/>
      <c r="AMN50" s="43"/>
      <c r="AMO50" s="43"/>
      <c r="AMP50" s="43"/>
      <c r="AMQ50" s="43"/>
      <c r="AMR50" s="43"/>
      <c r="AMS50" s="43"/>
    </row>
    <row r="51" spans="1:1033" ht="15" hidden="1" customHeight="1" x14ac:dyDescent="0.2">
      <c r="A51" s="326"/>
      <c r="B51" s="44">
        <v>25</v>
      </c>
      <c r="C51" s="45" t="s">
        <v>53</v>
      </c>
      <c r="D51" s="36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90">
        <f t="shared" si="50"/>
        <v>0</v>
      </c>
      <c r="P51" s="132"/>
      <c r="Q51" s="90">
        <f t="shared" si="51"/>
        <v>0</v>
      </c>
      <c r="R51" s="132"/>
      <c r="S51" s="132"/>
      <c r="T51" s="90">
        <f t="shared" si="52"/>
        <v>0</v>
      </c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84">
        <f t="shared" si="54"/>
        <v>0</v>
      </c>
      <c r="AH51" s="132"/>
      <c r="AI51" s="132"/>
      <c r="AJ51" s="132"/>
      <c r="AK51" s="88">
        <f t="shared" si="55"/>
        <v>0</v>
      </c>
      <c r="AL51" s="88"/>
      <c r="AM51" s="132"/>
      <c r="AN51" s="132"/>
      <c r="AO51" s="132"/>
      <c r="AP51" s="132"/>
      <c r="AQ51" s="132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  <c r="ALZ51" s="43"/>
      <c r="AMA51" s="43"/>
      <c r="AMB51" s="43"/>
      <c r="AMC51" s="43"/>
      <c r="AMD51" s="43"/>
      <c r="AME51" s="43"/>
      <c r="AMF51" s="43"/>
      <c r="AMG51" s="43"/>
      <c r="AMH51" s="43"/>
      <c r="AMI51" s="43"/>
      <c r="AMJ51" s="43"/>
      <c r="AMK51" s="43"/>
      <c r="AML51" s="43"/>
      <c r="AMM51" s="43"/>
      <c r="AMN51" s="43"/>
      <c r="AMO51" s="43"/>
      <c r="AMP51" s="43"/>
      <c r="AMQ51" s="43"/>
      <c r="AMR51" s="43"/>
      <c r="AMS51" s="43"/>
    </row>
    <row r="52" spans="1:1033" ht="15" hidden="1" customHeight="1" x14ac:dyDescent="0.2">
      <c r="A52" s="326"/>
      <c r="B52" s="44">
        <v>29</v>
      </c>
      <c r="C52" s="45" t="s">
        <v>191</v>
      </c>
      <c r="D52" s="36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90">
        <f t="shared" si="50"/>
        <v>0</v>
      </c>
      <c r="P52" s="132"/>
      <c r="Q52" s="90">
        <f t="shared" si="51"/>
        <v>0</v>
      </c>
      <c r="R52" s="132"/>
      <c r="S52" s="132"/>
      <c r="T52" s="90">
        <f t="shared" si="52"/>
        <v>0</v>
      </c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84">
        <f t="shared" si="54"/>
        <v>0</v>
      </c>
      <c r="AH52" s="132"/>
      <c r="AI52" s="132"/>
      <c r="AJ52" s="132"/>
      <c r="AK52" s="88">
        <f t="shared" si="55"/>
        <v>0</v>
      </c>
      <c r="AL52" s="88"/>
      <c r="AM52" s="132"/>
      <c r="AN52" s="132"/>
      <c r="AO52" s="132"/>
      <c r="AP52" s="132"/>
      <c r="AQ52" s="132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  <c r="ALZ52" s="43"/>
      <c r="AMA52" s="43"/>
      <c r="AMB52" s="43"/>
      <c r="AMC52" s="43"/>
      <c r="AMD52" s="43"/>
      <c r="AME52" s="43"/>
      <c r="AMF52" s="43"/>
      <c r="AMG52" s="43"/>
      <c r="AMH52" s="43"/>
      <c r="AMI52" s="43"/>
      <c r="AMJ52" s="43"/>
      <c r="AMK52" s="43"/>
      <c r="AML52" s="43"/>
      <c r="AMM52" s="43"/>
      <c r="AMN52" s="43"/>
      <c r="AMO52" s="43"/>
      <c r="AMP52" s="43"/>
      <c r="AMQ52" s="43"/>
      <c r="AMR52" s="43"/>
      <c r="AMS52" s="43"/>
    </row>
    <row r="53" spans="1:1033" ht="15" hidden="1" customHeight="1" x14ac:dyDescent="0.2">
      <c r="A53" s="326"/>
      <c r="B53" s="46">
        <v>30</v>
      </c>
      <c r="C53" s="47" t="s">
        <v>199</v>
      </c>
      <c r="D53" s="366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90">
        <f t="shared" si="50"/>
        <v>0</v>
      </c>
      <c r="P53" s="133"/>
      <c r="Q53" s="90">
        <f t="shared" si="51"/>
        <v>0</v>
      </c>
      <c r="R53" s="133"/>
      <c r="S53" s="133"/>
      <c r="T53" s="90">
        <f t="shared" si="52"/>
        <v>0</v>
      </c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84">
        <f t="shared" si="54"/>
        <v>0</v>
      </c>
      <c r="AH53" s="133"/>
      <c r="AI53" s="133"/>
      <c r="AJ53" s="133"/>
      <c r="AK53" s="88">
        <f t="shared" si="55"/>
        <v>0</v>
      </c>
      <c r="AL53" s="88"/>
      <c r="AM53" s="133"/>
      <c r="AN53" s="133"/>
      <c r="AO53" s="133"/>
      <c r="AP53" s="133"/>
      <c r="AQ53" s="13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  <c r="AMJ53" s="43"/>
      <c r="AMK53" s="43"/>
      <c r="AML53" s="43"/>
      <c r="AMM53" s="43"/>
      <c r="AMN53" s="43"/>
      <c r="AMO53" s="43"/>
      <c r="AMP53" s="43"/>
      <c r="AMQ53" s="43"/>
      <c r="AMR53" s="43"/>
      <c r="AMS53" s="43"/>
    </row>
    <row r="54" spans="1:1033" ht="15" hidden="1" customHeight="1" x14ac:dyDescent="0.2">
      <c r="A54" s="326" t="s">
        <v>283</v>
      </c>
      <c r="B54" s="41">
        <v>43</v>
      </c>
      <c r="C54" s="42" t="s">
        <v>197</v>
      </c>
      <c r="D54" s="366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90">
        <f t="shared" si="50"/>
        <v>0</v>
      </c>
      <c r="P54" s="131"/>
      <c r="Q54" s="90">
        <f t="shared" si="51"/>
        <v>0</v>
      </c>
      <c r="R54" s="131"/>
      <c r="S54" s="131"/>
      <c r="T54" s="90">
        <f t="shared" si="52"/>
        <v>0</v>
      </c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84">
        <f t="shared" si="54"/>
        <v>0</v>
      </c>
      <c r="AH54" s="131"/>
      <c r="AI54" s="131"/>
      <c r="AJ54" s="131"/>
      <c r="AK54" s="88">
        <f t="shared" si="55"/>
        <v>0</v>
      </c>
      <c r="AL54" s="88"/>
      <c r="AM54" s="131"/>
      <c r="AN54" s="131"/>
      <c r="AO54" s="131"/>
      <c r="AP54" s="131"/>
      <c r="AQ54" s="131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43"/>
      <c r="ALU54" s="43"/>
      <c r="ALV54" s="43"/>
      <c r="ALW54" s="43"/>
      <c r="ALX54" s="43"/>
      <c r="ALY54" s="43"/>
      <c r="ALZ54" s="43"/>
      <c r="AMA54" s="43"/>
      <c r="AMB54" s="43"/>
      <c r="AMC54" s="43"/>
      <c r="AMD54" s="43"/>
      <c r="AME54" s="43"/>
      <c r="AMF54" s="43"/>
      <c r="AMG54" s="43"/>
      <c r="AMH54" s="43"/>
      <c r="AMI54" s="43"/>
      <c r="AMJ54" s="43"/>
      <c r="AMK54" s="43"/>
      <c r="AML54" s="43"/>
      <c r="AMM54" s="43"/>
      <c r="AMN54" s="43"/>
      <c r="AMO54" s="43"/>
      <c r="AMP54" s="43"/>
      <c r="AMQ54" s="43"/>
      <c r="AMR54" s="43"/>
      <c r="AMS54" s="43"/>
    </row>
    <row r="55" spans="1:1033" ht="15" hidden="1" customHeight="1" x14ac:dyDescent="0.2">
      <c r="A55" s="326"/>
      <c r="B55" s="44">
        <v>88</v>
      </c>
      <c r="C55" s="45" t="s">
        <v>31</v>
      </c>
      <c r="D55" s="36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90">
        <f t="shared" si="50"/>
        <v>0</v>
      </c>
      <c r="P55" s="132"/>
      <c r="Q55" s="90">
        <f t="shared" si="51"/>
        <v>0</v>
      </c>
      <c r="R55" s="132"/>
      <c r="S55" s="132"/>
      <c r="T55" s="90">
        <f t="shared" si="52"/>
        <v>0</v>
      </c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84">
        <f t="shared" si="54"/>
        <v>0</v>
      </c>
      <c r="AH55" s="132"/>
      <c r="AI55" s="132"/>
      <c r="AJ55" s="132"/>
      <c r="AK55" s="88">
        <f t="shared" si="55"/>
        <v>0</v>
      </c>
      <c r="AL55" s="88"/>
      <c r="AM55" s="132"/>
      <c r="AN55" s="132"/>
      <c r="AO55" s="132"/>
      <c r="AP55" s="132"/>
      <c r="AQ55" s="132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  <c r="ALZ55" s="43"/>
      <c r="AMA55" s="43"/>
      <c r="AMB55" s="43"/>
      <c r="AMC55" s="43"/>
      <c r="AMD55" s="43"/>
      <c r="AME55" s="43"/>
      <c r="AMF55" s="43"/>
      <c r="AMG55" s="43"/>
      <c r="AMH55" s="43"/>
      <c r="AMI55" s="43"/>
      <c r="AMJ55" s="43"/>
      <c r="AMK55" s="43"/>
      <c r="AML55" s="43"/>
      <c r="AMM55" s="43"/>
      <c r="AMN55" s="43"/>
      <c r="AMO55" s="43"/>
      <c r="AMP55" s="43"/>
      <c r="AMQ55" s="43"/>
      <c r="AMR55" s="43"/>
      <c r="AMS55" s="43"/>
    </row>
    <row r="56" spans="1:1033" ht="15" hidden="1" customHeight="1" x14ac:dyDescent="0.2">
      <c r="A56" s="326"/>
      <c r="B56" s="44">
        <v>90</v>
      </c>
      <c r="C56" s="45" t="s">
        <v>156</v>
      </c>
      <c r="D56" s="36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90">
        <f t="shared" si="50"/>
        <v>0</v>
      </c>
      <c r="P56" s="132"/>
      <c r="Q56" s="90">
        <f t="shared" si="51"/>
        <v>0</v>
      </c>
      <c r="R56" s="132"/>
      <c r="S56" s="132"/>
      <c r="T56" s="90">
        <f t="shared" si="52"/>
        <v>0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84">
        <f t="shared" si="54"/>
        <v>0</v>
      </c>
      <c r="AH56" s="132"/>
      <c r="AI56" s="132"/>
      <c r="AJ56" s="132"/>
      <c r="AK56" s="88">
        <f t="shared" si="55"/>
        <v>0</v>
      </c>
      <c r="AL56" s="88"/>
      <c r="AM56" s="132"/>
      <c r="AN56" s="132"/>
      <c r="AO56" s="132"/>
      <c r="AP56" s="132"/>
      <c r="AQ56" s="132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  <c r="AMI56" s="43"/>
      <c r="AMJ56" s="43"/>
      <c r="AMK56" s="43"/>
      <c r="AML56" s="43"/>
      <c r="AMM56" s="43"/>
      <c r="AMN56" s="43"/>
      <c r="AMO56" s="43"/>
      <c r="AMP56" s="43"/>
      <c r="AMQ56" s="43"/>
      <c r="AMR56" s="43"/>
      <c r="AMS56" s="43"/>
    </row>
    <row r="57" spans="1:1033" ht="15" hidden="1" customHeight="1" x14ac:dyDescent="0.2">
      <c r="A57" s="326"/>
      <c r="B57" s="44">
        <v>91</v>
      </c>
      <c r="C57" s="45" t="s">
        <v>158</v>
      </c>
      <c r="D57" s="36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90">
        <f t="shared" si="50"/>
        <v>0</v>
      </c>
      <c r="P57" s="132"/>
      <c r="Q57" s="90">
        <f t="shared" si="51"/>
        <v>0</v>
      </c>
      <c r="R57" s="132"/>
      <c r="S57" s="132"/>
      <c r="T57" s="90">
        <f t="shared" si="52"/>
        <v>0</v>
      </c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84">
        <f t="shared" si="54"/>
        <v>0</v>
      </c>
      <c r="AH57" s="132"/>
      <c r="AI57" s="132"/>
      <c r="AJ57" s="132"/>
      <c r="AK57" s="88">
        <f t="shared" si="55"/>
        <v>0</v>
      </c>
      <c r="AL57" s="88"/>
      <c r="AM57" s="132"/>
      <c r="AN57" s="132"/>
      <c r="AO57" s="132"/>
      <c r="AP57" s="132"/>
      <c r="AQ57" s="132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  <c r="ALZ57" s="43"/>
      <c r="AMA57" s="43"/>
      <c r="AMB57" s="43"/>
      <c r="AMC57" s="43"/>
      <c r="AMD57" s="43"/>
      <c r="AME57" s="43"/>
      <c r="AMF57" s="43"/>
      <c r="AMG57" s="43"/>
      <c r="AMH57" s="43"/>
      <c r="AMI57" s="43"/>
      <c r="AMJ57" s="43"/>
      <c r="AMK57" s="43"/>
      <c r="AML57" s="43"/>
      <c r="AMM57" s="43"/>
      <c r="AMN57" s="43"/>
      <c r="AMO57" s="43"/>
      <c r="AMP57" s="43"/>
      <c r="AMQ57" s="43"/>
      <c r="AMR57" s="43"/>
      <c r="AMS57" s="43"/>
    </row>
    <row r="58" spans="1:1033" ht="15" hidden="1" customHeight="1" x14ac:dyDescent="0.2">
      <c r="A58" s="326"/>
      <c r="B58" s="44">
        <v>92</v>
      </c>
      <c r="C58" s="45" t="s">
        <v>160</v>
      </c>
      <c r="D58" s="36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90">
        <f t="shared" si="50"/>
        <v>0</v>
      </c>
      <c r="P58" s="132"/>
      <c r="Q58" s="90">
        <f t="shared" si="51"/>
        <v>0</v>
      </c>
      <c r="R58" s="132"/>
      <c r="S58" s="132"/>
      <c r="T58" s="90">
        <f t="shared" si="52"/>
        <v>0</v>
      </c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84">
        <f t="shared" si="54"/>
        <v>0</v>
      </c>
      <c r="AH58" s="132"/>
      <c r="AI58" s="132"/>
      <c r="AJ58" s="132"/>
      <c r="AK58" s="88">
        <f t="shared" si="55"/>
        <v>0</v>
      </c>
      <c r="AL58" s="88"/>
      <c r="AM58" s="132"/>
      <c r="AN58" s="132"/>
      <c r="AO58" s="132"/>
      <c r="AP58" s="132"/>
      <c r="AQ58" s="132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  <c r="WP58" s="43"/>
      <c r="WQ58" s="43"/>
      <c r="WR58" s="43"/>
      <c r="WS58" s="43"/>
      <c r="WT58" s="43"/>
      <c r="WU58" s="43"/>
      <c r="WV58" s="43"/>
      <c r="WW58" s="43"/>
      <c r="WX58" s="43"/>
      <c r="WY58" s="43"/>
      <c r="WZ58" s="43"/>
      <c r="XA58" s="43"/>
      <c r="XB58" s="43"/>
      <c r="XC58" s="43"/>
      <c r="XD58" s="43"/>
      <c r="XE58" s="43"/>
      <c r="XF58" s="43"/>
      <c r="XG58" s="43"/>
      <c r="XH58" s="43"/>
      <c r="XI58" s="43"/>
      <c r="XJ58" s="43"/>
      <c r="XK58" s="43"/>
      <c r="XL58" s="43"/>
      <c r="XM58" s="43"/>
      <c r="XN58" s="43"/>
      <c r="XO58" s="43"/>
      <c r="XP58" s="43"/>
      <c r="XQ58" s="43"/>
      <c r="XR58" s="43"/>
      <c r="XS58" s="43"/>
      <c r="XT58" s="43"/>
      <c r="XU58" s="43"/>
      <c r="XV58" s="43"/>
      <c r="XW58" s="43"/>
      <c r="XX58" s="43"/>
      <c r="XY58" s="43"/>
      <c r="XZ58" s="43"/>
      <c r="YA58" s="43"/>
      <c r="YB58" s="43"/>
      <c r="YC58" s="43"/>
      <c r="YD58" s="43"/>
      <c r="YE58" s="43"/>
      <c r="YF58" s="43"/>
      <c r="YG58" s="43"/>
      <c r="YH58" s="43"/>
      <c r="YI58" s="43"/>
      <c r="YJ58" s="43"/>
      <c r="YK58" s="43"/>
      <c r="YL58" s="43"/>
      <c r="YM58" s="43"/>
      <c r="YN58" s="43"/>
      <c r="YO58" s="43"/>
      <c r="YP58" s="43"/>
      <c r="YQ58" s="43"/>
      <c r="YR58" s="43"/>
      <c r="YS58" s="43"/>
      <c r="YT58" s="43"/>
      <c r="YU58" s="43"/>
      <c r="YV58" s="43"/>
      <c r="YW58" s="43"/>
      <c r="YX58" s="43"/>
      <c r="YY58" s="43"/>
      <c r="YZ58" s="43"/>
      <c r="ZA58" s="43"/>
      <c r="ZB58" s="43"/>
      <c r="ZC58" s="43"/>
      <c r="ZD58" s="43"/>
      <c r="ZE58" s="43"/>
      <c r="ZF58" s="43"/>
      <c r="ZG58" s="43"/>
      <c r="ZH58" s="43"/>
      <c r="ZI58" s="43"/>
      <c r="ZJ58" s="43"/>
      <c r="ZK58" s="43"/>
      <c r="ZL58" s="43"/>
      <c r="ZM58" s="43"/>
      <c r="ZN58" s="43"/>
      <c r="ZO58" s="43"/>
      <c r="ZP58" s="43"/>
      <c r="ZQ58" s="43"/>
      <c r="ZR58" s="43"/>
      <c r="ZS58" s="43"/>
      <c r="ZT58" s="43"/>
      <c r="ZU58" s="43"/>
      <c r="ZV58" s="43"/>
      <c r="ZW58" s="43"/>
      <c r="ZX58" s="43"/>
      <c r="ZY58" s="43"/>
      <c r="ZZ58" s="43"/>
      <c r="AAA58" s="43"/>
      <c r="AAB58" s="43"/>
      <c r="AAC58" s="43"/>
      <c r="AAD58" s="43"/>
      <c r="AAE58" s="43"/>
      <c r="AAF58" s="43"/>
      <c r="AAG58" s="43"/>
      <c r="AAH58" s="43"/>
      <c r="AAI58" s="43"/>
      <c r="AAJ58" s="43"/>
      <c r="AAK58" s="43"/>
      <c r="AAL58" s="43"/>
      <c r="AAM58" s="43"/>
      <c r="AAN58" s="43"/>
      <c r="AAO58" s="43"/>
      <c r="AAP58" s="43"/>
      <c r="AAQ58" s="43"/>
      <c r="AAR58" s="43"/>
      <c r="AAS58" s="43"/>
      <c r="AAT58" s="43"/>
      <c r="AAU58" s="43"/>
      <c r="AAV58" s="43"/>
      <c r="AAW58" s="43"/>
      <c r="AAX58" s="43"/>
      <c r="AAY58" s="43"/>
      <c r="AAZ58" s="43"/>
      <c r="ABA58" s="43"/>
      <c r="ABB58" s="43"/>
      <c r="ABC58" s="43"/>
      <c r="ABD58" s="43"/>
      <c r="ABE58" s="43"/>
      <c r="ABF58" s="43"/>
      <c r="ABG58" s="43"/>
      <c r="ABH58" s="43"/>
      <c r="ABI58" s="43"/>
      <c r="ABJ58" s="43"/>
      <c r="ABK58" s="43"/>
      <c r="ABL58" s="43"/>
      <c r="ABM58" s="43"/>
      <c r="ABN58" s="43"/>
      <c r="ABO58" s="43"/>
      <c r="ABP58" s="43"/>
      <c r="ABQ58" s="43"/>
      <c r="ABR58" s="43"/>
      <c r="ABS58" s="43"/>
      <c r="ABT58" s="43"/>
      <c r="ABU58" s="43"/>
      <c r="ABV58" s="43"/>
      <c r="ABW58" s="43"/>
      <c r="ABX58" s="43"/>
      <c r="ABY58" s="43"/>
      <c r="ABZ58" s="43"/>
      <c r="ACA58" s="43"/>
      <c r="ACB58" s="43"/>
      <c r="ACC58" s="43"/>
      <c r="ACD58" s="43"/>
      <c r="ACE58" s="43"/>
      <c r="ACF58" s="43"/>
      <c r="ACG58" s="43"/>
      <c r="ACH58" s="43"/>
      <c r="ACI58" s="43"/>
      <c r="ACJ58" s="43"/>
      <c r="ACK58" s="43"/>
      <c r="ACL58" s="43"/>
      <c r="ACM58" s="43"/>
      <c r="ACN58" s="43"/>
      <c r="ACO58" s="43"/>
      <c r="ACP58" s="43"/>
      <c r="ACQ58" s="43"/>
      <c r="ACR58" s="43"/>
      <c r="ACS58" s="43"/>
      <c r="ACT58" s="43"/>
      <c r="ACU58" s="43"/>
      <c r="ACV58" s="43"/>
      <c r="ACW58" s="43"/>
      <c r="ACX58" s="43"/>
      <c r="ACY58" s="43"/>
      <c r="ACZ58" s="43"/>
      <c r="ADA58" s="43"/>
      <c r="ADB58" s="43"/>
      <c r="ADC58" s="43"/>
      <c r="ADD58" s="43"/>
      <c r="ADE58" s="43"/>
      <c r="ADF58" s="43"/>
      <c r="ADG58" s="43"/>
      <c r="ADH58" s="43"/>
      <c r="ADI58" s="43"/>
      <c r="ADJ58" s="43"/>
      <c r="ADK58" s="43"/>
      <c r="ADL58" s="43"/>
      <c r="ADM58" s="43"/>
      <c r="ADN58" s="43"/>
      <c r="ADO58" s="43"/>
      <c r="ADP58" s="43"/>
      <c r="ADQ58" s="43"/>
      <c r="ADR58" s="43"/>
      <c r="ADS58" s="43"/>
      <c r="ADT58" s="43"/>
      <c r="ADU58" s="43"/>
      <c r="ADV58" s="43"/>
      <c r="ADW58" s="43"/>
      <c r="ADX58" s="43"/>
      <c r="ADY58" s="43"/>
      <c r="ADZ58" s="43"/>
      <c r="AEA58" s="43"/>
      <c r="AEB58" s="43"/>
      <c r="AEC58" s="43"/>
      <c r="AED58" s="43"/>
      <c r="AEE58" s="43"/>
      <c r="AEF58" s="43"/>
      <c r="AEG58" s="43"/>
      <c r="AEH58" s="43"/>
      <c r="AEI58" s="43"/>
      <c r="AEJ58" s="43"/>
      <c r="AEK58" s="43"/>
      <c r="AEL58" s="43"/>
      <c r="AEM58" s="43"/>
      <c r="AEN58" s="43"/>
      <c r="AEO58" s="43"/>
      <c r="AEP58" s="43"/>
      <c r="AEQ58" s="43"/>
      <c r="AER58" s="43"/>
      <c r="AES58" s="43"/>
      <c r="AET58" s="43"/>
      <c r="AEU58" s="43"/>
      <c r="AEV58" s="43"/>
      <c r="AEW58" s="43"/>
      <c r="AEX58" s="43"/>
      <c r="AEY58" s="43"/>
      <c r="AEZ58" s="43"/>
      <c r="AFA58" s="43"/>
      <c r="AFB58" s="43"/>
      <c r="AFC58" s="43"/>
      <c r="AFD58" s="43"/>
      <c r="AFE58" s="43"/>
      <c r="AFF58" s="43"/>
      <c r="AFG58" s="43"/>
      <c r="AFH58" s="43"/>
      <c r="AFI58" s="43"/>
      <c r="AFJ58" s="43"/>
      <c r="AFK58" s="43"/>
      <c r="AFL58" s="43"/>
      <c r="AFM58" s="43"/>
      <c r="AFN58" s="43"/>
      <c r="AFO58" s="43"/>
      <c r="AFP58" s="43"/>
      <c r="AFQ58" s="43"/>
      <c r="AFR58" s="43"/>
      <c r="AFS58" s="43"/>
      <c r="AFT58" s="43"/>
      <c r="AFU58" s="43"/>
      <c r="AFV58" s="43"/>
      <c r="AFW58" s="43"/>
      <c r="AFX58" s="43"/>
      <c r="AFY58" s="43"/>
      <c r="AFZ58" s="43"/>
      <c r="AGA58" s="43"/>
      <c r="AGB58" s="43"/>
      <c r="AGC58" s="43"/>
      <c r="AGD58" s="43"/>
      <c r="AGE58" s="43"/>
      <c r="AGF58" s="43"/>
      <c r="AGG58" s="43"/>
      <c r="AGH58" s="43"/>
      <c r="AGI58" s="43"/>
      <c r="AGJ58" s="43"/>
      <c r="AGK58" s="43"/>
      <c r="AGL58" s="43"/>
      <c r="AGM58" s="43"/>
      <c r="AGN58" s="43"/>
      <c r="AGO58" s="43"/>
      <c r="AGP58" s="43"/>
      <c r="AGQ58" s="43"/>
      <c r="AGR58" s="43"/>
      <c r="AGS58" s="43"/>
      <c r="AGT58" s="43"/>
      <c r="AGU58" s="43"/>
      <c r="AGV58" s="43"/>
      <c r="AGW58" s="43"/>
      <c r="AGX58" s="43"/>
      <c r="AGY58" s="43"/>
      <c r="AGZ58" s="43"/>
      <c r="AHA58" s="43"/>
      <c r="AHB58" s="43"/>
      <c r="AHC58" s="43"/>
      <c r="AHD58" s="43"/>
      <c r="AHE58" s="43"/>
      <c r="AHF58" s="43"/>
      <c r="AHG58" s="43"/>
      <c r="AHH58" s="43"/>
      <c r="AHI58" s="43"/>
      <c r="AHJ58" s="43"/>
      <c r="AHK58" s="43"/>
      <c r="AHL58" s="43"/>
      <c r="AHM58" s="43"/>
      <c r="AHN58" s="43"/>
      <c r="AHO58" s="43"/>
      <c r="AHP58" s="43"/>
      <c r="AHQ58" s="43"/>
      <c r="AHR58" s="43"/>
      <c r="AHS58" s="43"/>
      <c r="AHT58" s="43"/>
      <c r="AHU58" s="43"/>
      <c r="AHV58" s="43"/>
      <c r="AHW58" s="43"/>
      <c r="AHX58" s="43"/>
      <c r="AHY58" s="43"/>
      <c r="AHZ58" s="43"/>
      <c r="AIA58" s="43"/>
      <c r="AIB58" s="43"/>
      <c r="AIC58" s="43"/>
      <c r="AID58" s="43"/>
      <c r="AIE58" s="43"/>
      <c r="AIF58" s="43"/>
      <c r="AIG58" s="43"/>
      <c r="AIH58" s="43"/>
      <c r="AII58" s="43"/>
      <c r="AIJ58" s="43"/>
      <c r="AIK58" s="43"/>
      <c r="AIL58" s="43"/>
      <c r="AIM58" s="43"/>
      <c r="AIN58" s="43"/>
      <c r="AIO58" s="43"/>
      <c r="AIP58" s="43"/>
      <c r="AIQ58" s="43"/>
      <c r="AIR58" s="43"/>
      <c r="AIS58" s="43"/>
      <c r="AIT58" s="43"/>
      <c r="AIU58" s="43"/>
      <c r="AIV58" s="43"/>
      <c r="AIW58" s="43"/>
      <c r="AIX58" s="43"/>
      <c r="AIY58" s="43"/>
      <c r="AIZ58" s="43"/>
      <c r="AJA58" s="43"/>
      <c r="AJB58" s="43"/>
      <c r="AJC58" s="43"/>
      <c r="AJD58" s="43"/>
      <c r="AJE58" s="43"/>
      <c r="AJF58" s="43"/>
      <c r="AJG58" s="43"/>
      <c r="AJH58" s="43"/>
      <c r="AJI58" s="43"/>
      <c r="AJJ58" s="43"/>
      <c r="AJK58" s="43"/>
      <c r="AJL58" s="43"/>
      <c r="AJM58" s="43"/>
      <c r="AJN58" s="43"/>
      <c r="AJO58" s="43"/>
      <c r="AJP58" s="43"/>
      <c r="AJQ58" s="43"/>
      <c r="AJR58" s="43"/>
      <c r="AJS58" s="43"/>
      <c r="AJT58" s="43"/>
      <c r="AJU58" s="43"/>
      <c r="AJV58" s="43"/>
      <c r="AJW58" s="43"/>
      <c r="AJX58" s="43"/>
      <c r="AJY58" s="43"/>
      <c r="AJZ58" s="43"/>
      <c r="AKA58" s="43"/>
      <c r="AKB58" s="43"/>
      <c r="AKC58" s="43"/>
      <c r="AKD58" s="43"/>
      <c r="AKE58" s="43"/>
      <c r="AKF58" s="43"/>
      <c r="AKG58" s="43"/>
      <c r="AKH58" s="43"/>
      <c r="AKI58" s="43"/>
      <c r="AKJ58" s="43"/>
      <c r="AKK58" s="43"/>
      <c r="AKL58" s="43"/>
      <c r="AKM58" s="43"/>
      <c r="AKN58" s="43"/>
      <c r="AKO58" s="43"/>
      <c r="AKP58" s="43"/>
      <c r="AKQ58" s="43"/>
      <c r="AKR58" s="43"/>
      <c r="AKS58" s="43"/>
      <c r="AKT58" s="43"/>
      <c r="AKU58" s="43"/>
      <c r="AKV58" s="43"/>
      <c r="AKW58" s="43"/>
      <c r="AKX58" s="43"/>
      <c r="AKY58" s="43"/>
      <c r="AKZ58" s="43"/>
      <c r="ALA58" s="43"/>
      <c r="ALB58" s="43"/>
      <c r="ALC58" s="43"/>
      <c r="ALD58" s="43"/>
      <c r="ALE58" s="43"/>
      <c r="ALF58" s="43"/>
      <c r="ALG58" s="43"/>
      <c r="ALH58" s="43"/>
      <c r="ALI58" s="43"/>
      <c r="ALJ58" s="43"/>
      <c r="ALK58" s="43"/>
      <c r="ALL58" s="43"/>
      <c r="ALM58" s="43"/>
      <c r="ALN58" s="43"/>
      <c r="ALO58" s="43"/>
      <c r="ALP58" s="43"/>
      <c r="ALQ58" s="43"/>
      <c r="ALR58" s="43"/>
      <c r="ALS58" s="43"/>
      <c r="ALT58" s="43"/>
      <c r="ALU58" s="43"/>
      <c r="ALV58" s="43"/>
      <c r="ALW58" s="43"/>
      <c r="ALX58" s="43"/>
      <c r="ALY58" s="43"/>
      <c r="ALZ58" s="43"/>
      <c r="AMA58" s="43"/>
      <c r="AMB58" s="43"/>
      <c r="AMC58" s="43"/>
      <c r="AMD58" s="43"/>
      <c r="AME58" s="43"/>
      <c r="AMF58" s="43"/>
      <c r="AMG58" s="43"/>
      <c r="AMH58" s="43"/>
      <c r="AMI58" s="43"/>
      <c r="AMJ58" s="43"/>
      <c r="AMK58" s="43"/>
      <c r="AML58" s="43"/>
      <c r="AMM58" s="43"/>
      <c r="AMN58" s="43"/>
      <c r="AMO58" s="43"/>
      <c r="AMP58" s="43"/>
      <c r="AMQ58" s="43"/>
      <c r="AMR58" s="43"/>
      <c r="AMS58" s="43"/>
    </row>
    <row r="59" spans="1:1033" ht="15" hidden="1" customHeight="1" x14ac:dyDescent="0.2">
      <c r="A59" s="326"/>
      <c r="B59" s="46">
        <v>96</v>
      </c>
      <c r="C59" s="47" t="s">
        <v>284</v>
      </c>
      <c r="D59" s="366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90">
        <f t="shared" si="50"/>
        <v>0</v>
      </c>
      <c r="P59" s="133"/>
      <c r="Q59" s="90">
        <f t="shared" si="51"/>
        <v>0</v>
      </c>
      <c r="R59" s="133"/>
      <c r="S59" s="133"/>
      <c r="T59" s="90">
        <f t="shared" si="52"/>
        <v>0</v>
      </c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84">
        <f t="shared" si="54"/>
        <v>0</v>
      </c>
      <c r="AH59" s="133"/>
      <c r="AI59" s="133"/>
      <c r="AJ59" s="133"/>
      <c r="AK59" s="88">
        <f t="shared" si="55"/>
        <v>0</v>
      </c>
      <c r="AL59" s="88"/>
      <c r="AM59" s="133"/>
      <c r="AN59" s="133"/>
      <c r="AO59" s="133"/>
      <c r="AP59" s="133"/>
      <c r="AQ59" s="13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LY59" s="43"/>
      <c r="LZ59" s="43"/>
      <c r="MA59" s="43"/>
      <c r="MB59" s="43"/>
      <c r="MC59" s="43"/>
      <c r="MD59" s="43"/>
      <c r="ME59" s="43"/>
      <c r="MF59" s="43"/>
      <c r="MG59" s="43"/>
      <c r="MH59" s="43"/>
      <c r="MI59" s="43"/>
      <c r="MJ59" s="43"/>
      <c r="MK59" s="43"/>
      <c r="ML59" s="43"/>
      <c r="MM59" s="43"/>
      <c r="MN59" s="43"/>
      <c r="MO59" s="43"/>
      <c r="MP59" s="43"/>
      <c r="MQ59" s="43"/>
      <c r="MR59" s="43"/>
      <c r="MS59" s="43"/>
      <c r="MT59" s="43"/>
      <c r="MU59" s="43"/>
      <c r="MV59" s="43"/>
      <c r="MW59" s="43"/>
      <c r="MX59" s="43"/>
      <c r="MY59" s="43"/>
      <c r="MZ59" s="43"/>
      <c r="NA59" s="43"/>
      <c r="NB59" s="43"/>
      <c r="NC59" s="43"/>
      <c r="ND59" s="43"/>
      <c r="NE59" s="43"/>
      <c r="NF59" s="43"/>
      <c r="NG59" s="43"/>
      <c r="NH59" s="43"/>
      <c r="NI59" s="43"/>
      <c r="NJ59" s="43"/>
      <c r="NK59" s="43"/>
      <c r="NL59" s="43"/>
      <c r="NM59" s="43"/>
      <c r="NN59" s="43"/>
      <c r="NO59" s="43"/>
      <c r="NP59" s="43"/>
      <c r="NQ59" s="43"/>
      <c r="NR59" s="43"/>
      <c r="NS59" s="43"/>
      <c r="NT59" s="43"/>
      <c r="NU59" s="43"/>
      <c r="NV59" s="43"/>
      <c r="NW59" s="43"/>
      <c r="NX59" s="43"/>
      <c r="NY59" s="43"/>
      <c r="NZ59" s="43"/>
      <c r="OA59" s="43"/>
      <c r="OB59" s="43"/>
      <c r="OC59" s="43"/>
      <c r="OD59" s="43"/>
      <c r="OE59" s="43"/>
      <c r="OF59" s="43"/>
      <c r="OG59" s="43"/>
      <c r="OH59" s="43"/>
      <c r="OI59" s="43"/>
      <c r="OJ59" s="43"/>
      <c r="OK59" s="43"/>
      <c r="OL59" s="43"/>
      <c r="OM59" s="43"/>
      <c r="ON59" s="43"/>
      <c r="OO59" s="43"/>
      <c r="OP59" s="43"/>
      <c r="OQ59" s="43"/>
      <c r="OR59" s="43"/>
      <c r="OS59" s="43"/>
      <c r="OT59" s="43"/>
      <c r="OU59" s="43"/>
      <c r="OV59" s="43"/>
      <c r="OW59" s="43"/>
      <c r="OX59" s="43"/>
      <c r="OY59" s="43"/>
      <c r="OZ59" s="43"/>
      <c r="PA59" s="43"/>
      <c r="PB59" s="43"/>
      <c r="PC59" s="43"/>
      <c r="PD59" s="43"/>
      <c r="PE59" s="43"/>
      <c r="PF59" s="43"/>
      <c r="PG59" s="43"/>
      <c r="PH59" s="43"/>
      <c r="PI59" s="43"/>
      <c r="PJ59" s="43"/>
      <c r="PK59" s="43"/>
      <c r="PL59" s="43"/>
      <c r="PM59" s="43"/>
      <c r="PN59" s="43"/>
      <c r="PO59" s="43"/>
      <c r="PP59" s="43"/>
      <c r="PQ59" s="43"/>
      <c r="PR59" s="43"/>
      <c r="PS59" s="43"/>
      <c r="PT59" s="43"/>
      <c r="PU59" s="43"/>
      <c r="PV59" s="43"/>
      <c r="PW59" s="43"/>
      <c r="PX59" s="43"/>
      <c r="PY59" s="43"/>
      <c r="PZ59" s="43"/>
      <c r="QA59" s="43"/>
      <c r="QB59" s="43"/>
      <c r="QC59" s="43"/>
      <c r="QD59" s="43"/>
      <c r="QE59" s="43"/>
      <c r="QF59" s="43"/>
      <c r="QG59" s="43"/>
      <c r="QH59" s="43"/>
      <c r="QI59" s="43"/>
      <c r="QJ59" s="43"/>
      <c r="QK59" s="43"/>
      <c r="QL59" s="43"/>
      <c r="QM59" s="43"/>
      <c r="QN59" s="43"/>
      <c r="QO59" s="43"/>
      <c r="QP59" s="43"/>
      <c r="QQ59" s="43"/>
      <c r="QR59" s="43"/>
      <c r="QS59" s="43"/>
      <c r="QT59" s="43"/>
      <c r="QU59" s="43"/>
      <c r="QV59" s="43"/>
      <c r="QW59" s="43"/>
      <c r="QX59" s="43"/>
      <c r="QY59" s="43"/>
      <c r="QZ59" s="43"/>
      <c r="RA59" s="43"/>
      <c r="RB59" s="43"/>
      <c r="RC59" s="43"/>
      <c r="RD59" s="43"/>
      <c r="RE59" s="43"/>
      <c r="RF59" s="43"/>
      <c r="RG59" s="43"/>
      <c r="RH59" s="43"/>
      <c r="RI59" s="43"/>
      <c r="RJ59" s="43"/>
      <c r="RK59" s="43"/>
      <c r="RL59" s="43"/>
      <c r="RM59" s="43"/>
      <c r="RN59" s="43"/>
      <c r="RO59" s="43"/>
      <c r="RP59" s="43"/>
      <c r="RQ59" s="43"/>
      <c r="RR59" s="43"/>
      <c r="RS59" s="43"/>
      <c r="RT59" s="43"/>
      <c r="RU59" s="43"/>
      <c r="RV59" s="43"/>
      <c r="RW59" s="43"/>
      <c r="RX59" s="43"/>
      <c r="RY59" s="43"/>
      <c r="RZ59" s="43"/>
      <c r="SA59" s="43"/>
      <c r="SB59" s="43"/>
      <c r="SC59" s="43"/>
      <c r="SD59" s="43"/>
      <c r="SE59" s="43"/>
      <c r="SF59" s="43"/>
      <c r="SG59" s="43"/>
      <c r="SH59" s="43"/>
      <c r="SI59" s="43"/>
      <c r="SJ59" s="43"/>
      <c r="SK59" s="43"/>
      <c r="SL59" s="43"/>
      <c r="SM59" s="43"/>
      <c r="SN59" s="43"/>
      <c r="SO59" s="43"/>
      <c r="SP59" s="43"/>
      <c r="SQ59" s="43"/>
      <c r="SR59" s="43"/>
      <c r="SS59" s="43"/>
      <c r="ST59" s="43"/>
      <c r="SU59" s="43"/>
      <c r="SV59" s="43"/>
      <c r="SW59" s="43"/>
      <c r="SX59" s="43"/>
      <c r="SY59" s="43"/>
      <c r="SZ59" s="43"/>
      <c r="TA59" s="43"/>
      <c r="TB59" s="43"/>
      <c r="TC59" s="43"/>
      <c r="TD59" s="43"/>
      <c r="TE59" s="43"/>
      <c r="TF59" s="43"/>
      <c r="TG59" s="43"/>
      <c r="TH59" s="43"/>
      <c r="TI59" s="43"/>
      <c r="TJ59" s="43"/>
      <c r="TK59" s="43"/>
      <c r="TL59" s="43"/>
      <c r="TM59" s="43"/>
      <c r="TN59" s="43"/>
      <c r="TO59" s="43"/>
      <c r="TP59" s="43"/>
      <c r="TQ59" s="43"/>
      <c r="TR59" s="43"/>
      <c r="TS59" s="43"/>
      <c r="TT59" s="43"/>
      <c r="TU59" s="43"/>
      <c r="TV59" s="43"/>
      <c r="TW59" s="43"/>
      <c r="TX59" s="43"/>
      <c r="TY59" s="43"/>
      <c r="TZ59" s="43"/>
      <c r="UA59" s="43"/>
      <c r="UB59" s="43"/>
      <c r="UC59" s="43"/>
      <c r="UD59" s="43"/>
      <c r="UE59" s="43"/>
      <c r="UF59" s="43"/>
      <c r="UG59" s="43"/>
      <c r="UH59" s="43"/>
      <c r="UI59" s="43"/>
      <c r="UJ59" s="43"/>
      <c r="UK59" s="43"/>
      <c r="UL59" s="43"/>
      <c r="UM59" s="43"/>
      <c r="UN59" s="43"/>
      <c r="UO59" s="43"/>
      <c r="UP59" s="43"/>
      <c r="UQ59" s="43"/>
      <c r="UR59" s="43"/>
      <c r="US59" s="43"/>
      <c r="UT59" s="43"/>
      <c r="UU59" s="43"/>
      <c r="UV59" s="43"/>
      <c r="UW59" s="43"/>
      <c r="UX59" s="43"/>
      <c r="UY59" s="43"/>
      <c r="UZ59" s="43"/>
      <c r="VA59" s="43"/>
      <c r="VB59" s="43"/>
      <c r="VC59" s="43"/>
      <c r="VD59" s="43"/>
      <c r="VE59" s="43"/>
      <c r="VF59" s="43"/>
      <c r="VG59" s="43"/>
      <c r="VH59" s="43"/>
      <c r="VI59" s="43"/>
      <c r="VJ59" s="43"/>
      <c r="VK59" s="43"/>
      <c r="VL59" s="43"/>
      <c r="VM59" s="43"/>
      <c r="VN59" s="43"/>
      <c r="VO59" s="43"/>
      <c r="VP59" s="43"/>
      <c r="VQ59" s="43"/>
      <c r="VR59" s="43"/>
      <c r="VS59" s="43"/>
      <c r="VT59" s="43"/>
      <c r="VU59" s="43"/>
      <c r="VV59" s="43"/>
      <c r="VW59" s="43"/>
      <c r="VX59" s="43"/>
      <c r="VY59" s="43"/>
      <c r="VZ59" s="43"/>
      <c r="WA59" s="43"/>
      <c r="WB59" s="43"/>
      <c r="WC59" s="43"/>
      <c r="WD59" s="43"/>
      <c r="WE59" s="43"/>
      <c r="WF59" s="43"/>
      <c r="WG59" s="43"/>
      <c r="WH59" s="43"/>
      <c r="WI59" s="43"/>
      <c r="WJ59" s="43"/>
      <c r="WK59" s="43"/>
      <c r="WL59" s="43"/>
      <c r="WM59" s="43"/>
      <c r="WN59" s="43"/>
      <c r="WO59" s="43"/>
      <c r="WP59" s="43"/>
      <c r="WQ59" s="43"/>
      <c r="WR59" s="43"/>
      <c r="WS59" s="43"/>
      <c r="WT59" s="43"/>
      <c r="WU59" s="43"/>
      <c r="WV59" s="43"/>
      <c r="WW59" s="43"/>
      <c r="WX59" s="43"/>
      <c r="WY59" s="43"/>
      <c r="WZ59" s="43"/>
      <c r="XA59" s="43"/>
      <c r="XB59" s="43"/>
      <c r="XC59" s="43"/>
      <c r="XD59" s="43"/>
      <c r="XE59" s="43"/>
      <c r="XF59" s="43"/>
      <c r="XG59" s="43"/>
      <c r="XH59" s="43"/>
      <c r="XI59" s="43"/>
      <c r="XJ59" s="43"/>
      <c r="XK59" s="43"/>
      <c r="XL59" s="43"/>
      <c r="XM59" s="43"/>
      <c r="XN59" s="43"/>
      <c r="XO59" s="43"/>
      <c r="XP59" s="43"/>
      <c r="XQ59" s="43"/>
      <c r="XR59" s="43"/>
      <c r="XS59" s="43"/>
      <c r="XT59" s="43"/>
      <c r="XU59" s="43"/>
      <c r="XV59" s="43"/>
      <c r="XW59" s="43"/>
      <c r="XX59" s="43"/>
      <c r="XY59" s="43"/>
      <c r="XZ59" s="43"/>
      <c r="YA59" s="43"/>
      <c r="YB59" s="43"/>
      <c r="YC59" s="43"/>
      <c r="YD59" s="43"/>
      <c r="YE59" s="43"/>
      <c r="YF59" s="43"/>
      <c r="YG59" s="43"/>
      <c r="YH59" s="43"/>
      <c r="YI59" s="43"/>
      <c r="YJ59" s="43"/>
      <c r="YK59" s="43"/>
      <c r="YL59" s="43"/>
      <c r="YM59" s="43"/>
      <c r="YN59" s="43"/>
      <c r="YO59" s="43"/>
      <c r="YP59" s="43"/>
      <c r="YQ59" s="43"/>
      <c r="YR59" s="43"/>
      <c r="YS59" s="43"/>
      <c r="YT59" s="43"/>
      <c r="YU59" s="43"/>
      <c r="YV59" s="43"/>
      <c r="YW59" s="43"/>
      <c r="YX59" s="43"/>
      <c r="YY59" s="43"/>
      <c r="YZ59" s="43"/>
      <c r="ZA59" s="43"/>
      <c r="ZB59" s="43"/>
      <c r="ZC59" s="43"/>
      <c r="ZD59" s="43"/>
      <c r="ZE59" s="43"/>
      <c r="ZF59" s="43"/>
      <c r="ZG59" s="43"/>
      <c r="ZH59" s="43"/>
      <c r="ZI59" s="43"/>
      <c r="ZJ59" s="43"/>
      <c r="ZK59" s="43"/>
      <c r="ZL59" s="43"/>
      <c r="ZM59" s="43"/>
      <c r="ZN59" s="43"/>
      <c r="ZO59" s="43"/>
      <c r="ZP59" s="43"/>
      <c r="ZQ59" s="43"/>
      <c r="ZR59" s="43"/>
      <c r="ZS59" s="43"/>
      <c r="ZT59" s="43"/>
      <c r="ZU59" s="43"/>
      <c r="ZV59" s="43"/>
      <c r="ZW59" s="43"/>
      <c r="ZX59" s="43"/>
      <c r="ZY59" s="43"/>
      <c r="ZZ59" s="43"/>
      <c r="AAA59" s="43"/>
      <c r="AAB59" s="43"/>
      <c r="AAC59" s="43"/>
      <c r="AAD59" s="43"/>
      <c r="AAE59" s="43"/>
      <c r="AAF59" s="43"/>
      <c r="AAG59" s="43"/>
      <c r="AAH59" s="43"/>
      <c r="AAI59" s="43"/>
      <c r="AAJ59" s="43"/>
      <c r="AAK59" s="43"/>
      <c r="AAL59" s="43"/>
      <c r="AAM59" s="43"/>
      <c r="AAN59" s="43"/>
      <c r="AAO59" s="43"/>
      <c r="AAP59" s="43"/>
      <c r="AAQ59" s="43"/>
      <c r="AAR59" s="43"/>
      <c r="AAS59" s="43"/>
      <c r="AAT59" s="43"/>
      <c r="AAU59" s="43"/>
      <c r="AAV59" s="43"/>
      <c r="AAW59" s="43"/>
      <c r="AAX59" s="43"/>
      <c r="AAY59" s="43"/>
      <c r="AAZ59" s="43"/>
      <c r="ABA59" s="43"/>
      <c r="ABB59" s="43"/>
      <c r="ABC59" s="43"/>
      <c r="ABD59" s="43"/>
      <c r="ABE59" s="43"/>
      <c r="ABF59" s="43"/>
      <c r="ABG59" s="43"/>
      <c r="ABH59" s="43"/>
      <c r="ABI59" s="43"/>
      <c r="ABJ59" s="43"/>
      <c r="ABK59" s="43"/>
      <c r="ABL59" s="43"/>
      <c r="ABM59" s="43"/>
      <c r="ABN59" s="43"/>
      <c r="ABO59" s="43"/>
      <c r="ABP59" s="43"/>
      <c r="ABQ59" s="43"/>
      <c r="ABR59" s="43"/>
      <c r="ABS59" s="43"/>
      <c r="ABT59" s="43"/>
      <c r="ABU59" s="43"/>
      <c r="ABV59" s="43"/>
      <c r="ABW59" s="43"/>
      <c r="ABX59" s="43"/>
      <c r="ABY59" s="43"/>
      <c r="ABZ59" s="43"/>
      <c r="ACA59" s="43"/>
      <c r="ACB59" s="43"/>
      <c r="ACC59" s="43"/>
      <c r="ACD59" s="43"/>
      <c r="ACE59" s="43"/>
      <c r="ACF59" s="43"/>
      <c r="ACG59" s="43"/>
      <c r="ACH59" s="43"/>
      <c r="ACI59" s="43"/>
      <c r="ACJ59" s="43"/>
      <c r="ACK59" s="43"/>
      <c r="ACL59" s="43"/>
      <c r="ACM59" s="43"/>
      <c r="ACN59" s="43"/>
      <c r="ACO59" s="43"/>
      <c r="ACP59" s="43"/>
      <c r="ACQ59" s="43"/>
      <c r="ACR59" s="43"/>
      <c r="ACS59" s="43"/>
      <c r="ACT59" s="43"/>
      <c r="ACU59" s="43"/>
      <c r="ACV59" s="43"/>
      <c r="ACW59" s="43"/>
      <c r="ACX59" s="43"/>
      <c r="ACY59" s="43"/>
      <c r="ACZ59" s="43"/>
      <c r="ADA59" s="43"/>
      <c r="ADB59" s="43"/>
      <c r="ADC59" s="43"/>
      <c r="ADD59" s="43"/>
      <c r="ADE59" s="43"/>
      <c r="ADF59" s="43"/>
      <c r="ADG59" s="43"/>
      <c r="ADH59" s="43"/>
      <c r="ADI59" s="43"/>
      <c r="ADJ59" s="43"/>
      <c r="ADK59" s="43"/>
      <c r="ADL59" s="43"/>
      <c r="ADM59" s="43"/>
      <c r="ADN59" s="43"/>
      <c r="ADO59" s="43"/>
      <c r="ADP59" s="43"/>
      <c r="ADQ59" s="43"/>
      <c r="ADR59" s="43"/>
      <c r="ADS59" s="43"/>
      <c r="ADT59" s="43"/>
      <c r="ADU59" s="43"/>
      <c r="ADV59" s="43"/>
      <c r="ADW59" s="43"/>
      <c r="ADX59" s="43"/>
      <c r="ADY59" s="43"/>
      <c r="ADZ59" s="43"/>
      <c r="AEA59" s="43"/>
      <c r="AEB59" s="43"/>
      <c r="AEC59" s="43"/>
      <c r="AED59" s="43"/>
      <c r="AEE59" s="43"/>
      <c r="AEF59" s="43"/>
      <c r="AEG59" s="43"/>
      <c r="AEH59" s="43"/>
      <c r="AEI59" s="43"/>
      <c r="AEJ59" s="43"/>
      <c r="AEK59" s="43"/>
      <c r="AEL59" s="43"/>
      <c r="AEM59" s="43"/>
      <c r="AEN59" s="43"/>
      <c r="AEO59" s="43"/>
      <c r="AEP59" s="43"/>
      <c r="AEQ59" s="43"/>
      <c r="AER59" s="43"/>
      <c r="AES59" s="43"/>
      <c r="AET59" s="43"/>
      <c r="AEU59" s="43"/>
      <c r="AEV59" s="43"/>
      <c r="AEW59" s="43"/>
      <c r="AEX59" s="43"/>
      <c r="AEY59" s="43"/>
      <c r="AEZ59" s="43"/>
      <c r="AFA59" s="43"/>
      <c r="AFB59" s="43"/>
      <c r="AFC59" s="43"/>
      <c r="AFD59" s="43"/>
      <c r="AFE59" s="43"/>
      <c r="AFF59" s="43"/>
      <c r="AFG59" s="43"/>
      <c r="AFH59" s="43"/>
      <c r="AFI59" s="43"/>
      <c r="AFJ59" s="43"/>
      <c r="AFK59" s="43"/>
      <c r="AFL59" s="43"/>
      <c r="AFM59" s="43"/>
      <c r="AFN59" s="43"/>
      <c r="AFO59" s="43"/>
      <c r="AFP59" s="43"/>
      <c r="AFQ59" s="43"/>
      <c r="AFR59" s="43"/>
      <c r="AFS59" s="43"/>
      <c r="AFT59" s="43"/>
      <c r="AFU59" s="43"/>
      <c r="AFV59" s="43"/>
      <c r="AFW59" s="43"/>
      <c r="AFX59" s="43"/>
      <c r="AFY59" s="43"/>
      <c r="AFZ59" s="43"/>
      <c r="AGA59" s="43"/>
      <c r="AGB59" s="43"/>
      <c r="AGC59" s="43"/>
      <c r="AGD59" s="43"/>
      <c r="AGE59" s="43"/>
      <c r="AGF59" s="43"/>
      <c r="AGG59" s="43"/>
      <c r="AGH59" s="43"/>
      <c r="AGI59" s="43"/>
      <c r="AGJ59" s="43"/>
      <c r="AGK59" s="43"/>
      <c r="AGL59" s="43"/>
      <c r="AGM59" s="43"/>
      <c r="AGN59" s="43"/>
      <c r="AGO59" s="43"/>
      <c r="AGP59" s="43"/>
      <c r="AGQ59" s="43"/>
      <c r="AGR59" s="43"/>
      <c r="AGS59" s="43"/>
      <c r="AGT59" s="43"/>
      <c r="AGU59" s="43"/>
      <c r="AGV59" s="43"/>
      <c r="AGW59" s="43"/>
      <c r="AGX59" s="43"/>
      <c r="AGY59" s="43"/>
      <c r="AGZ59" s="43"/>
      <c r="AHA59" s="43"/>
      <c r="AHB59" s="43"/>
      <c r="AHC59" s="43"/>
      <c r="AHD59" s="43"/>
      <c r="AHE59" s="43"/>
      <c r="AHF59" s="43"/>
      <c r="AHG59" s="43"/>
      <c r="AHH59" s="43"/>
      <c r="AHI59" s="43"/>
      <c r="AHJ59" s="43"/>
      <c r="AHK59" s="43"/>
      <c r="AHL59" s="43"/>
      <c r="AHM59" s="43"/>
      <c r="AHN59" s="43"/>
      <c r="AHO59" s="43"/>
      <c r="AHP59" s="43"/>
      <c r="AHQ59" s="43"/>
      <c r="AHR59" s="43"/>
      <c r="AHS59" s="43"/>
      <c r="AHT59" s="43"/>
      <c r="AHU59" s="43"/>
      <c r="AHV59" s="43"/>
      <c r="AHW59" s="43"/>
      <c r="AHX59" s="43"/>
      <c r="AHY59" s="43"/>
      <c r="AHZ59" s="43"/>
      <c r="AIA59" s="43"/>
      <c r="AIB59" s="43"/>
      <c r="AIC59" s="43"/>
      <c r="AID59" s="43"/>
      <c r="AIE59" s="43"/>
      <c r="AIF59" s="43"/>
      <c r="AIG59" s="43"/>
      <c r="AIH59" s="43"/>
      <c r="AII59" s="43"/>
      <c r="AIJ59" s="43"/>
      <c r="AIK59" s="43"/>
      <c r="AIL59" s="43"/>
      <c r="AIM59" s="43"/>
      <c r="AIN59" s="43"/>
      <c r="AIO59" s="43"/>
      <c r="AIP59" s="43"/>
      <c r="AIQ59" s="43"/>
      <c r="AIR59" s="43"/>
      <c r="AIS59" s="43"/>
      <c r="AIT59" s="43"/>
      <c r="AIU59" s="43"/>
      <c r="AIV59" s="43"/>
      <c r="AIW59" s="43"/>
      <c r="AIX59" s="43"/>
      <c r="AIY59" s="43"/>
      <c r="AIZ59" s="43"/>
      <c r="AJA59" s="43"/>
      <c r="AJB59" s="43"/>
      <c r="AJC59" s="43"/>
      <c r="AJD59" s="43"/>
      <c r="AJE59" s="43"/>
      <c r="AJF59" s="43"/>
      <c r="AJG59" s="43"/>
      <c r="AJH59" s="43"/>
      <c r="AJI59" s="43"/>
      <c r="AJJ59" s="43"/>
      <c r="AJK59" s="43"/>
      <c r="AJL59" s="43"/>
      <c r="AJM59" s="43"/>
      <c r="AJN59" s="43"/>
      <c r="AJO59" s="43"/>
      <c r="AJP59" s="43"/>
      <c r="AJQ59" s="43"/>
      <c r="AJR59" s="43"/>
      <c r="AJS59" s="43"/>
      <c r="AJT59" s="43"/>
      <c r="AJU59" s="43"/>
      <c r="AJV59" s="43"/>
      <c r="AJW59" s="43"/>
      <c r="AJX59" s="43"/>
      <c r="AJY59" s="43"/>
      <c r="AJZ59" s="43"/>
      <c r="AKA59" s="43"/>
      <c r="AKB59" s="43"/>
      <c r="AKC59" s="43"/>
      <c r="AKD59" s="43"/>
      <c r="AKE59" s="43"/>
      <c r="AKF59" s="43"/>
      <c r="AKG59" s="43"/>
      <c r="AKH59" s="43"/>
      <c r="AKI59" s="43"/>
      <c r="AKJ59" s="43"/>
      <c r="AKK59" s="43"/>
      <c r="AKL59" s="43"/>
      <c r="AKM59" s="43"/>
      <c r="AKN59" s="43"/>
      <c r="AKO59" s="43"/>
      <c r="AKP59" s="43"/>
      <c r="AKQ59" s="43"/>
      <c r="AKR59" s="43"/>
      <c r="AKS59" s="43"/>
      <c r="AKT59" s="43"/>
      <c r="AKU59" s="43"/>
      <c r="AKV59" s="43"/>
      <c r="AKW59" s="43"/>
      <c r="AKX59" s="43"/>
      <c r="AKY59" s="43"/>
      <c r="AKZ59" s="43"/>
      <c r="ALA59" s="43"/>
      <c r="ALB59" s="43"/>
      <c r="ALC59" s="43"/>
      <c r="ALD59" s="43"/>
      <c r="ALE59" s="43"/>
      <c r="ALF59" s="43"/>
      <c r="ALG59" s="43"/>
      <c r="ALH59" s="43"/>
      <c r="ALI59" s="43"/>
      <c r="ALJ59" s="43"/>
      <c r="ALK59" s="43"/>
      <c r="ALL59" s="43"/>
      <c r="ALM59" s="43"/>
      <c r="ALN59" s="43"/>
      <c r="ALO59" s="43"/>
      <c r="ALP59" s="43"/>
      <c r="ALQ59" s="43"/>
      <c r="ALR59" s="43"/>
      <c r="ALS59" s="43"/>
      <c r="ALT59" s="43"/>
      <c r="ALU59" s="43"/>
      <c r="ALV59" s="43"/>
      <c r="ALW59" s="43"/>
      <c r="ALX59" s="43"/>
      <c r="ALY59" s="43"/>
      <c r="ALZ59" s="43"/>
      <c r="AMA59" s="43"/>
      <c r="AMB59" s="43"/>
      <c r="AMC59" s="43"/>
      <c r="AMD59" s="43"/>
      <c r="AME59" s="43"/>
      <c r="AMF59" s="43"/>
      <c r="AMG59" s="43"/>
      <c r="AMH59" s="43"/>
      <c r="AMI59" s="43"/>
      <c r="AMJ59" s="43"/>
      <c r="AMK59" s="43"/>
      <c r="AML59" s="43"/>
      <c r="AMM59" s="43"/>
      <c r="AMN59" s="43"/>
      <c r="AMO59" s="43"/>
      <c r="AMP59" s="43"/>
      <c r="AMQ59" s="43"/>
      <c r="AMR59" s="43"/>
      <c r="AMS59" s="43"/>
    </row>
    <row r="60" spans="1:1033" ht="15" hidden="1" customHeight="1" x14ac:dyDescent="0.2">
      <c r="A60" s="326" t="s">
        <v>285</v>
      </c>
      <c r="B60" s="41">
        <v>87</v>
      </c>
      <c r="C60" s="42" t="s">
        <v>77</v>
      </c>
      <c r="D60" s="366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90">
        <f t="shared" si="50"/>
        <v>0</v>
      </c>
      <c r="P60" s="131"/>
      <c r="Q60" s="90">
        <f t="shared" si="51"/>
        <v>0</v>
      </c>
      <c r="R60" s="131"/>
      <c r="S60" s="131"/>
      <c r="T60" s="90">
        <f t="shared" si="52"/>
        <v>0</v>
      </c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84">
        <f t="shared" si="54"/>
        <v>0</v>
      </c>
      <c r="AH60" s="131"/>
      <c r="AI60" s="131"/>
      <c r="AJ60" s="131"/>
      <c r="AK60" s="88">
        <f t="shared" si="55"/>
        <v>0</v>
      </c>
      <c r="AL60" s="88"/>
      <c r="AM60" s="131"/>
      <c r="AN60" s="131"/>
      <c r="AO60" s="131"/>
      <c r="AP60" s="131"/>
      <c r="AQ60" s="131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3"/>
      <c r="LZ60" s="43"/>
      <c r="MA60" s="43"/>
      <c r="MB60" s="43"/>
      <c r="MC60" s="43"/>
      <c r="MD60" s="43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3"/>
      <c r="MP60" s="43"/>
      <c r="MQ60" s="43"/>
      <c r="MR60" s="43"/>
      <c r="MS60" s="43"/>
      <c r="MT60" s="43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3"/>
      <c r="NF60" s="43"/>
      <c r="NG60" s="43"/>
      <c r="NH60" s="43"/>
      <c r="NI60" s="43"/>
      <c r="NJ60" s="43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3"/>
      <c r="NV60" s="43"/>
      <c r="NW60" s="43"/>
      <c r="NX60" s="43"/>
      <c r="NY60" s="43"/>
      <c r="NZ60" s="43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3"/>
      <c r="OL60" s="43"/>
      <c r="OM60" s="43"/>
      <c r="ON60" s="43"/>
      <c r="OO60" s="43"/>
      <c r="OP60" s="43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3"/>
      <c r="PB60" s="43"/>
      <c r="PC60" s="43"/>
      <c r="PD60" s="43"/>
      <c r="PE60" s="43"/>
      <c r="PF60" s="43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3"/>
      <c r="PR60" s="43"/>
      <c r="PS60" s="43"/>
      <c r="PT60" s="43"/>
      <c r="PU60" s="43"/>
      <c r="PV60" s="43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3"/>
      <c r="QH60" s="43"/>
      <c r="QI60" s="43"/>
      <c r="QJ60" s="43"/>
      <c r="QK60" s="43"/>
      <c r="QL60" s="43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3"/>
      <c r="QX60" s="43"/>
      <c r="QY60" s="43"/>
      <c r="QZ60" s="43"/>
      <c r="RA60" s="43"/>
      <c r="RB60" s="43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3"/>
      <c r="RN60" s="43"/>
      <c r="RO60" s="43"/>
      <c r="RP60" s="43"/>
      <c r="RQ60" s="43"/>
      <c r="RR60" s="43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3"/>
      <c r="SD60" s="43"/>
      <c r="SE60" s="43"/>
      <c r="SF60" s="43"/>
      <c r="SG60" s="43"/>
      <c r="SH60" s="43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3"/>
      <c r="ST60" s="43"/>
      <c r="SU60" s="43"/>
      <c r="SV60" s="43"/>
      <c r="SW60" s="43"/>
      <c r="SX60" s="43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3"/>
      <c r="TJ60" s="43"/>
      <c r="TK60" s="43"/>
      <c r="TL60" s="43"/>
      <c r="TM60" s="43"/>
      <c r="TN60" s="43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3"/>
      <c r="TZ60" s="43"/>
      <c r="UA60" s="43"/>
      <c r="UB60" s="43"/>
      <c r="UC60" s="43"/>
      <c r="UD60" s="43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3"/>
      <c r="UP60" s="43"/>
      <c r="UQ60" s="43"/>
      <c r="UR60" s="43"/>
      <c r="US60" s="43"/>
      <c r="UT60" s="43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3"/>
      <c r="VF60" s="43"/>
      <c r="VG60" s="43"/>
      <c r="VH60" s="43"/>
      <c r="VI60" s="43"/>
      <c r="VJ60" s="43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3"/>
      <c r="VV60" s="43"/>
      <c r="VW60" s="43"/>
      <c r="VX60" s="43"/>
      <c r="VY60" s="43"/>
      <c r="VZ60" s="43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3"/>
      <c r="WL60" s="43"/>
      <c r="WM60" s="43"/>
      <c r="WN60" s="43"/>
      <c r="WO60" s="43"/>
      <c r="WP60" s="43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3"/>
      <c r="XB60" s="43"/>
      <c r="XC60" s="43"/>
      <c r="XD60" s="43"/>
      <c r="XE60" s="43"/>
      <c r="XF60" s="43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3"/>
      <c r="XR60" s="43"/>
      <c r="XS60" s="43"/>
      <c r="XT60" s="43"/>
      <c r="XU60" s="43"/>
      <c r="XV60" s="43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3"/>
      <c r="YH60" s="43"/>
      <c r="YI60" s="43"/>
      <c r="YJ60" s="43"/>
      <c r="YK60" s="43"/>
      <c r="YL60" s="43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3"/>
      <c r="YX60" s="43"/>
      <c r="YY60" s="43"/>
      <c r="YZ60" s="43"/>
      <c r="ZA60" s="43"/>
      <c r="ZB60" s="43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3"/>
      <c r="ZN60" s="43"/>
      <c r="ZO60" s="43"/>
      <c r="ZP60" s="43"/>
      <c r="ZQ60" s="43"/>
      <c r="ZR60" s="43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3"/>
      <c r="AAD60" s="43"/>
      <c r="AAE60" s="43"/>
      <c r="AAF60" s="43"/>
      <c r="AAG60" s="43"/>
      <c r="AAH60" s="43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3"/>
      <c r="AAT60" s="43"/>
      <c r="AAU60" s="43"/>
      <c r="AAV60" s="43"/>
      <c r="AAW60" s="43"/>
      <c r="AAX60" s="43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3"/>
      <c r="ABJ60" s="43"/>
      <c r="ABK60" s="43"/>
      <c r="ABL60" s="43"/>
      <c r="ABM60" s="43"/>
      <c r="ABN60" s="43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3"/>
      <c r="ABZ60" s="43"/>
      <c r="ACA60" s="43"/>
      <c r="ACB60" s="43"/>
      <c r="ACC60" s="43"/>
      <c r="ACD60" s="43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3"/>
      <c r="ACP60" s="43"/>
      <c r="ACQ60" s="43"/>
      <c r="ACR60" s="43"/>
      <c r="ACS60" s="43"/>
      <c r="ACT60" s="43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3"/>
      <c r="ADF60" s="43"/>
      <c r="ADG60" s="43"/>
      <c r="ADH60" s="43"/>
      <c r="ADI60" s="43"/>
      <c r="ADJ60" s="43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3"/>
      <c r="ADV60" s="43"/>
      <c r="ADW60" s="43"/>
      <c r="ADX60" s="43"/>
      <c r="ADY60" s="43"/>
      <c r="ADZ60" s="43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3"/>
      <c r="AEL60" s="43"/>
      <c r="AEM60" s="43"/>
      <c r="AEN60" s="43"/>
      <c r="AEO60" s="43"/>
      <c r="AEP60" s="43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3"/>
      <c r="AFB60" s="43"/>
      <c r="AFC60" s="43"/>
      <c r="AFD60" s="43"/>
      <c r="AFE60" s="43"/>
      <c r="AFF60" s="43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3"/>
      <c r="AFR60" s="43"/>
      <c r="AFS60" s="43"/>
      <c r="AFT60" s="43"/>
      <c r="AFU60" s="43"/>
      <c r="AFV60" s="43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3"/>
      <c r="AGH60" s="43"/>
      <c r="AGI60" s="43"/>
      <c r="AGJ60" s="43"/>
      <c r="AGK60" s="43"/>
      <c r="AGL60" s="43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3"/>
      <c r="AGX60" s="43"/>
      <c r="AGY60" s="43"/>
      <c r="AGZ60" s="43"/>
      <c r="AHA60" s="43"/>
      <c r="AHB60" s="43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3"/>
      <c r="AHN60" s="43"/>
      <c r="AHO60" s="43"/>
      <c r="AHP60" s="43"/>
      <c r="AHQ60" s="43"/>
      <c r="AHR60" s="43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3"/>
      <c r="AID60" s="43"/>
      <c r="AIE60" s="43"/>
      <c r="AIF60" s="43"/>
      <c r="AIG60" s="43"/>
      <c r="AIH60" s="43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3"/>
      <c r="AIT60" s="43"/>
      <c r="AIU60" s="43"/>
      <c r="AIV60" s="43"/>
      <c r="AIW60" s="43"/>
      <c r="AIX60" s="43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3"/>
      <c r="AJJ60" s="43"/>
      <c r="AJK60" s="43"/>
      <c r="AJL60" s="43"/>
      <c r="AJM60" s="43"/>
      <c r="AJN60" s="43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3"/>
      <c r="AJZ60" s="43"/>
      <c r="AKA60" s="43"/>
      <c r="AKB60" s="43"/>
      <c r="AKC60" s="43"/>
      <c r="AKD60" s="43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3"/>
      <c r="AKP60" s="43"/>
      <c r="AKQ60" s="43"/>
      <c r="AKR60" s="43"/>
      <c r="AKS60" s="43"/>
      <c r="AKT60" s="43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3"/>
      <c r="ALF60" s="43"/>
      <c r="ALG60" s="43"/>
      <c r="ALH60" s="43"/>
      <c r="ALI60" s="43"/>
      <c r="ALJ60" s="43"/>
      <c r="ALK60" s="43"/>
      <c r="ALL60" s="43"/>
      <c r="ALM60" s="43"/>
      <c r="ALN60" s="43"/>
      <c r="ALO60" s="43"/>
      <c r="ALP60" s="43"/>
      <c r="ALQ60" s="43"/>
      <c r="ALR60" s="43"/>
      <c r="ALS60" s="43"/>
      <c r="ALT60" s="43"/>
      <c r="ALU60" s="43"/>
      <c r="ALV60" s="43"/>
      <c r="ALW60" s="43"/>
      <c r="ALX60" s="43"/>
      <c r="ALY60" s="43"/>
      <c r="ALZ60" s="43"/>
      <c r="AMA60" s="43"/>
      <c r="AMB60" s="43"/>
      <c r="AMC60" s="43"/>
      <c r="AMD60" s="43"/>
      <c r="AME60" s="43"/>
      <c r="AMF60" s="43"/>
      <c r="AMG60" s="43"/>
      <c r="AMH60" s="43"/>
      <c r="AMI60" s="43"/>
      <c r="AMJ60" s="43"/>
      <c r="AMK60" s="43"/>
      <c r="AML60" s="43"/>
      <c r="AMM60" s="43"/>
      <c r="AMN60" s="43"/>
      <c r="AMO60" s="43"/>
      <c r="AMP60" s="43"/>
      <c r="AMQ60" s="43"/>
      <c r="AMR60" s="43"/>
      <c r="AMS60" s="43"/>
    </row>
    <row r="61" spans="1:1033" ht="15" hidden="1" customHeight="1" x14ac:dyDescent="0.2">
      <c r="A61" s="326"/>
      <c r="B61" s="44">
        <v>89</v>
      </c>
      <c r="C61" s="45" t="s">
        <v>154</v>
      </c>
      <c r="D61" s="36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90">
        <f t="shared" si="50"/>
        <v>0</v>
      </c>
      <c r="P61" s="132"/>
      <c r="Q61" s="90">
        <f t="shared" si="51"/>
        <v>0</v>
      </c>
      <c r="R61" s="132"/>
      <c r="S61" s="132"/>
      <c r="T61" s="90">
        <f t="shared" si="52"/>
        <v>0</v>
      </c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84">
        <f t="shared" si="54"/>
        <v>0</v>
      </c>
      <c r="AH61" s="132"/>
      <c r="AI61" s="132"/>
      <c r="AJ61" s="132"/>
      <c r="AK61" s="88">
        <f t="shared" si="55"/>
        <v>0</v>
      </c>
      <c r="AL61" s="88"/>
      <c r="AM61" s="132"/>
      <c r="AN61" s="132"/>
      <c r="AO61" s="132"/>
      <c r="AP61" s="132"/>
      <c r="AQ61" s="132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3"/>
      <c r="ALP61" s="43"/>
      <c r="ALQ61" s="43"/>
      <c r="ALR61" s="43"/>
      <c r="ALS61" s="43"/>
      <c r="ALT61" s="43"/>
      <c r="ALU61" s="43"/>
      <c r="ALV61" s="43"/>
      <c r="ALW61" s="43"/>
      <c r="ALX61" s="43"/>
      <c r="ALY61" s="43"/>
      <c r="ALZ61" s="43"/>
      <c r="AMA61" s="43"/>
      <c r="AMB61" s="43"/>
      <c r="AMC61" s="43"/>
      <c r="AMD61" s="43"/>
      <c r="AME61" s="43"/>
      <c r="AMF61" s="43"/>
      <c r="AMG61" s="43"/>
      <c r="AMH61" s="43"/>
      <c r="AMI61" s="43"/>
      <c r="AMJ61" s="43"/>
      <c r="AMK61" s="43"/>
      <c r="AML61" s="43"/>
      <c r="AMM61" s="43"/>
      <c r="AMN61" s="43"/>
      <c r="AMO61" s="43"/>
      <c r="AMP61" s="43"/>
      <c r="AMQ61" s="43"/>
      <c r="AMR61" s="43"/>
      <c r="AMS61" s="43"/>
    </row>
    <row r="62" spans="1:1033" ht="15" hidden="1" customHeight="1" x14ac:dyDescent="0.2">
      <c r="A62" s="326"/>
      <c r="B62" s="44">
        <v>93</v>
      </c>
      <c r="C62" s="45" t="s">
        <v>166</v>
      </c>
      <c r="D62" s="36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90">
        <f t="shared" si="50"/>
        <v>0</v>
      </c>
      <c r="P62" s="132"/>
      <c r="Q62" s="90">
        <f t="shared" si="51"/>
        <v>0</v>
      </c>
      <c r="R62" s="132"/>
      <c r="S62" s="132"/>
      <c r="T62" s="90">
        <f t="shared" si="52"/>
        <v>0</v>
      </c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84">
        <f t="shared" si="54"/>
        <v>0</v>
      </c>
      <c r="AH62" s="132"/>
      <c r="AI62" s="132"/>
      <c r="AJ62" s="132"/>
      <c r="AK62" s="88">
        <f t="shared" si="55"/>
        <v>0</v>
      </c>
      <c r="AL62" s="88"/>
      <c r="AM62" s="132"/>
      <c r="AN62" s="132"/>
      <c r="AO62" s="132"/>
      <c r="AP62" s="132"/>
      <c r="AQ62" s="132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3"/>
      <c r="ALP62" s="43"/>
      <c r="ALQ62" s="43"/>
      <c r="ALR62" s="43"/>
      <c r="ALS62" s="43"/>
      <c r="ALT62" s="43"/>
      <c r="ALU62" s="43"/>
      <c r="ALV62" s="43"/>
      <c r="ALW62" s="43"/>
      <c r="ALX62" s="43"/>
      <c r="ALY62" s="43"/>
      <c r="ALZ62" s="43"/>
      <c r="AMA62" s="43"/>
      <c r="AMB62" s="43"/>
      <c r="AMC62" s="43"/>
      <c r="AMD62" s="43"/>
      <c r="AME62" s="43"/>
      <c r="AMF62" s="43"/>
      <c r="AMG62" s="43"/>
      <c r="AMH62" s="43"/>
      <c r="AMI62" s="43"/>
      <c r="AMJ62" s="43"/>
      <c r="AMK62" s="43"/>
      <c r="AML62" s="43"/>
      <c r="AMM62" s="43"/>
      <c r="AMN62" s="43"/>
      <c r="AMO62" s="43"/>
      <c r="AMP62" s="43"/>
      <c r="AMQ62" s="43"/>
      <c r="AMR62" s="43"/>
      <c r="AMS62" s="43"/>
    </row>
    <row r="63" spans="1:1033" ht="15" hidden="1" customHeight="1" x14ac:dyDescent="0.2">
      <c r="A63" s="326"/>
      <c r="B63" s="44"/>
      <c r="C63" s="45" t="s">
        <v>7</v>
      </c>
      <c r="D63" s="36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90">
        <f t="shared" si="50"/>
        <v>0</v>
      </c>
      <c r="P63" s="132"/>
      <c r="Q63" s="90">
        <f t="shared" si="51"/>
        <v>0</v>
      </c>
      <c r="R63" s="132"/>
      <c r="S63" s="132"/>
      <c r="T63" s="90">
        <f t="shared" si="52"/>
        <v>0</v>
      </c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84">
        <f t="shared" si="54"/>
        <v>0</v>
      </c>
      <c r="AH63" s="132"/>
      <c r="AI63" s="132"/>
      <c r="AJ63" s="132"/>
      <c r="AK63" s="88">
        <f t="shared" si="55"/>
        <v>0</v>
      </c>
      <c r="AL63" s="88"/>
      <c r="AM63" s="132"/>
      <c r="AN63" s="132"/>
      <c r="AO63" s="132"/>
      <c r="AP63" s="132"/>
      <c r="AQ63" s="132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3"/>
      <c r="NK63" s="43"/>
      <c r="NL63" s="43"/>
      <c r="NM63" s="43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3"/>
      <c r="OB63" s="43"/>
      <c r="OC63" s="43"/>
      <c r="OD63" s="43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3"/>
      <c r="OS63" s="43"/>
      <c r="OT63" s="43"/>
      <c r="OU63" s="43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3"/>
      <c r="PJ63" s="43"/>
      <c r="PK63" s="43"/>
      <c r="PL63" s="43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3"/>
      <c r="QA63" s="43"/>
      <c r="QB63" s="43"/>
      <c r="QC63" s="43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3"/>
      <c r="QR63" s="43"/>
      <c r="QS63" s="43"/>
      <c r="QT63" s="43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3"/>
      <c r="RI63" s="43"/>
      <c r="RJ63" s="43"/>
      <c r="RK63" s="43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3"/>
      <c r="RZ63" s="43"/>
      <c r="SA63" s="43"/>
      <c r="SB63" s="43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3"/>
      <c r="SQ63" s="43"/>
      <c r="SR63" s="43"/>
      <c r="SS63" s="43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3"/>
      <c r="TH63" s="43"/>
      <c r="TI63" s="43"/>
      <c r="TJ63" s="43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3"/>
      <c r="TY63" s="43"/>
      <c r="TZ63" s="43"/>
      <c r="UA63" s="43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3"/>
      <c r="UP63" s="43"/>
      <c r="UQ63" s="43"/>
      <c r="UR63" s="43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3"/>
      <c r="VG63" s="43"/>
      <c r="VH63" s="43"/>
      <c r="VI63" s="43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3"/>
      <c r="VX63" s="43"/>
      <c r="VY63" s="43"/>
      <c r="VZ63" s="43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3"/>
      <c r="WO63" s="43"/>
      <c r="WP63" s="43"/>
      <c r="WQ63" s="43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3"/>
      <c r="XF63" s="43"/>
      <c r="XG63" s="43"/>
      <c r="XH63" s="43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3"/>
      <c r="XW63" s="43"/>
      <c r="XX63" s="43"/>
      <c r="XY63" s="43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3"/>
      <c r="YN63" s="43"/>
      <c r="YO63" s="43"/>
      <c r="YP63" s="43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3"/>
      <c r="ZE63" s="43"/>
      <c r="ZF63" s="43"/>
      <c r="ZG63" s="43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3"/>
      <c r="ZV63" s="43"/>
      <c r="ZW63" s="43"/>
      <c r="ZX63" s="43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3"/>
      <c r="AAM63" s="43"/>
      <c r="AAN63" s="43"/>
      <c r="AAO63" s="43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3"/>
      <c r="ABD63" s="43"/>
      <c r="ABE63" s="43"/>
      <c r="ABF63" s="43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3"/>
      <c r="ABU63" s="43"/>
      <c r="ABV63" s="43"/>
      <c r="ABW63" s="43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3"/>
      <c r="ACL63" s="43"/>
      <c r="ACM63" s="43"/>
      <c r="ACN63" s="43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3"/>
      <c r="ADC63" s="43"/>
      <c r="ADD63" s="43"/>
      <c r="ADE63" s="43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3"/>
      <c r="ADT63" s="43"/>
      <c r="ADU63" s="43"/>
      <c r="ADV63" s="43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3"/>
      <c r="AEK63" s="43"/>
      <c r="AEL63" s="43"/>
      <c r="AEM63" s="43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3"/>
      <c r="AFB63" s="43"/>
      <c r="AFC63" s="43"/>
      <c r="AFD63" s="43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3"/>
      <c r="AFS63" s="43"/>
      <c r="AFT63" s="43"/>
      <c r="AFU63" s="43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3"/>
      <c r="AGJ63" s="43"/>
      <c r="AGK63" s="43"/>
      <c r="AGL63" s="43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3"/>
      <c r="AHA63" s="43"/>
      <c r="AHB63" s="43"/>
      <c r="AHC63" s="43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3"/>
      <c r="AHR63" s="43"/>
      <c r="AHS63" s="43"/>
      <c r="AHT63" s="43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3"/>
      <c r="AII63" s="43"/>
      <c r="AIJ63" s="43"/>
      <c r="AIK63" s="43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3"/>
      <c r="AIZ63" s="43"/>
      <c r="AJA63" s="43"/>
      <c r="AJB63" s="43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3"/>
      <c r="AJQ63" s="43"/>
      <c r="AJR63" s="43"/>
      <c r="AJS63" s="43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3"/>
      <c r="AKH63" s="43"/>
      <c r="AKI63" s="43"/>
      <c r="AKJ63" s="43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3"/>
      <c r="AKY63" s="43"/>
      <c r="AKZ63" s="43"/>
      <c r="ALA63" s="43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3"/>
      <c r="ALN63" s="43"/>
      <c r="ALO63" s="43"/>
      <c r="ALP63" s="43"/>
      <c r="ALQ63" s="43"/>
      <c r="ALR63" s="43"/>
      <c r="ALS63" s="43"/>
      <c r="ALT63" s="43"/>
      <c r="ALU63" s="43"/>
      <c r="ALV63" s="43"/>
      <c r="ALW63" s="43"/>
      <c r="ALX63" s="43"/>
      <c r="ALY63" s="43"/>
      <c r="ALZ63" s="43"/>
      <c r="AMA63" s="43"/>
      <c r="AMB63" s="43"/>
      <c r="AMC63" s="43"/>
      <c r="AMD63" s="43"/>
      <c r="AME63" s="43"/>
      <c r="AMF63" s="43"/>
      <c r="AMG63" s="43"/>
      <c r="AMH63" s="43"/>
      <c r="AMI63" s="43"/>
      <c r="AMJ63" s="43"/>
      <c r="AMK63" s="43"/>
      <c r="AML63" s="43"/>
      <c r="AMM63" s="43"/>
      <c r="AMN63" s="43"/>
      <c r="AMO63" s="43"/>
      <c r="AMP63" s="43"/>
      <c r="AMQ63" s="43"/>
      <c r="AMR63" s="43"/>
      <c r="AMS63" s="43"/>
    </row>
    <row r="64" spans="1:1033" ht="15" hidden="1" customHeight="1" x14ac:dyDescent="0.2">
      <c r="A64" s="326"/>
      <c r="B64" s="46">
        <v>95</v>
      </c>
      <c r="C64" s="47" t="s">
        <v>137</v>
      </c>
      <c r="D64" s="366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90">
        <f t="shared" si="50"/>
        <v>0</v>
      </c>
      <c r="P64" s="133"/>
      <c r="Q64" s="90">
        <f t="shared" si="51"/>
        <v>0</v>
      </c>
      <c r="R64" s="133"/>
      <c r="S64" s="133"/>
      <c r="T64" s="90">
        <f t="shared" si="52"/>
        <v>0</v>
      </c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84">
        <f t="shared" si="54"/>
        <v>0</v>
      </c>
      <c r="AH64" s="133"/>
      <c r="AI64" s="133"/>
      <c r="AJ64" s="133"/>
      <c r="AK64" s="88">
        <f t="shared" si="55"/>
        <v>0</v>
      </c>
      <c r="AL64" s="88"/>
      <c r="AM64" s="133"/>
      <c r="AN64" s="133"/>
      <c r="AO64" s="133"/>
      <c r="AP64" s="133"/>
      <c r="AQ64" s="13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43"/>
      <c r="NA64" s="43"/>
      <c r="NB64" s="43"/>
      <c r="NC64" s="43"/>
      <c r="ND64" s="43"/>
      <c r="NE64" s="43"/>
      <c r="NF64" s="43"/>
      <c r="NG64" s="43"/>
      <c r="NH64" s="43"/>
      <c r="NI64" s="43"/>
      <c r="NJ64" s="43"/>
      <c r="NK64" s="43"/>
      <c r="NL64" s="43"/>
      <c r="NM64" s="43"/>
      <c r="NN64" s="43"/>
      <c r="NO64" s="43"/>
      <c r="NP64" s="43"/>
      <c r="NQ64" s="43"/>
      <c r="NR64" s="43"/>
      <c r="NS64" s="43"/>
      <c r="NT64" s="43"/>
      <c r="NU64" s="43"/>
      <c r="NV64" s="43"/>
      <c r="NW64" s="43"/>
      <c r="NX64" s="43"/>
      <c r="NY64" s="43"/>
      <c r="NZ64" s="43"/>
      <c r="OA64" s="43"/>
      <c r="OB64" s="43"/>
      <c r="OC64" s="43"/>
      <c r="OD64" s="43"/>
      <c r="OE64" s="43"/>
      <c r="OF64" s="43"/>
      <c r="OG64" s="43"/>
      <c r="OH64" s="43"/>
      <c r="OI64" s="43"/>
      <c r="OJ64" s="43"/>
      <c r="OK64" s="43"/>
      <c r="OL64" s="43"/>
      <c r="OM64" s="43"/>
      <c r="ON64" s="43"/>
      <c r="OO64" s="43"/>
      <c r="OP64" s="43"/>
      <c r="OQ64" s="43"/>
      <c r="OR64" s="43"/>
      <c r="OS64" s="43"/>
      <c r="OT64" s="43"/>
      <c r="OU64" s="43"/>
      <c r="OV64" s="43"/>
      <c r="OW64" s="43"/>
      <c r="OX64" s="43"/>
      <c r="OY64" s="43"/>
      <c r="OZ64" s="43"/>
      <c r="PA64" s="43"/>
      <c r="PB64" s="43"/>
      <c r="PC64" s="43"/>
      <c r="PD64" s="43"/>
      <c r="PE64" s="43"/>
      <c r="PF64" s="43"/>
      <c r="PG64" s="43"/>
      <c r="PH64" s="43"/>
      <c r="PI64" s="43"/>
      <c r="PJ64" s="43"/>
      <c r="PK64" s="43"/>
      <c r="PL64" s="43"/>
      <c r="PM64" s="43"/>
      <c r="PN64" s="43"/>
      <c r="PO64" s="43"/>
      <c r="PP64" s="43"/>
      <c r="PQ64" s="43"/>
      <c r="PR64" s="43"/>
      <c r="PS64" s="43"/>
      <c r="PT64" s="43"/>
      <c r="PU64" s="43"/>
      <c r="PV64" s="43"/>
      <c r="PW64" s="43"/>
      <c r="PX64" s="43"/>
      <c r="PY64" s="43"/>
      <c r="PZ64" s="43"/>
      <c r="QA64" s="43"/>
      <c r="QB64" s="43"/>
      <c r="QC64" s="43"/>
      <c r="QD64" s="43"/>
      <c r="QE64" s="43"/>
      <c r="QF64" s="43"/>
      <c r="QG64" s="43"/>
      <c r="QH64" s="43"/>
      <c r="QI64" s="43"/>
      <c r="QJ64" s="43"/>
      <c r="QK64" s="43"/>
      <c r="QL64" s="43"/>
      <c r="QM64" s="43"/>
      <c r="QN64" s="43"/>
      <c r="QO64" s="43"/>
      <c r="QP64" s="43"/>
      <c r="QQ64" s="43"/>
      <c r="QR64" s="43"/>
      <c r="QS64" s="43"/>
      <c r="QT64" s="43"/>
      <c r="QU64" s="43"/>
      <c r="QV64" s="43"/>
      <c r="QW64" s="43"/>
      <c r="QX64" s="43"/>
      <c r="QY64" s="43"/>
      <c r="QZ64" s="43"/>
      <c r="RA64" s="43"/>
      <c r="RB64" s="43"/>
      <c r="RC64" s="43"/>
      <c r="RD64" s="43"/>
      <c r="RE64" s="43"/>
      <c r="RF64" s="43"/>
      <c r="RG64" s="43"/>
      <c r="RH64" s="43"/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3"/>
      <c r="RT64" s="43"/>
      <c r="RU64" s="43"/>
      <c r="RV64" s="43"/>
      <c r="RW64" s="43"/>
      <c r="RX64" s="43"/>
      <c r="RY64" s="43"/>
      <c r="RZ64" s="43"/>
      <c r="SA64" s="43"/>
      <c r="SB64" s="43"/>
      <c r="SC64" s="43"/>
      <c r="SD64" s="43"/>
      <c r="SE64" s="43"/>
      <c r="SF64" s="43"/>
      <c r="SG64" s="43"/>
      <c r="SH64" s="43"/>
      <c r="SI64" s="43"/>
      <c r="SJ64" s="43"/>
      <c r="SK64" s="43"/>
      <c r="SL64" s="43"/>
      <c r="SM64" s="43"/>
      <c r="SN64" s="43"/>
      <c r="SO64" s="43"/>
      <c r="SP64" s="43"/>
      <c r="SQ64" s="43"/>
      <c r="SR64" s="43"/>
      <c r="SS64" s="43"/>
      <c r="ST64" s="43"/>
      <c r="SU64" s="43"/>
      <c r="SV64" s="43"/>
      <c r="SW64" s="43"/>
      <c r="SX64" s="43"/>
      <c r="SY64" s="43"/>
      <c r="SZ64" s="43"/>
      <c r="TA64" s="43"/>
      <c r="TB64" s="43"/>
      <c r="TC64" s="43"/>
      <c r="TD64" s="43"/>
      <c r="TE64" s="43"/>
      <c r="TF64" s="43"/>
      <c r="TG64" s="43"/>
      <c r="TH64" s="43"/>
      <c r="TI64" s="43"/>
      <c r="TJ64" s="43"/>
      <c r="TK64" s="43"/>
      <c r="TL64" s="43"/>
      <c r="TM64" s="43"/>
      <c r="TN64" s="43"/>
      <c r="TO64" s="43"/>
      <c r="TP64" s="43"/>
      <c r="TQ64" s="43"/>
      <c r="TR64" s="43"/>
      <c r="TS64" s="43"/>
      <c r="TT64" s="43"/>
      <c r="TU64" s="43"/>
      <c r="TV64" s="43"/>
      <c r="TW64" s="43"/>
      <c r="TX64" s="43"/>
      <c r="TY64" s="43"/>
      <c r="TZ64" s="43"/>
      <c r="UA64" s="43"/>
      <c r="UB64" s="43"/>
      <c r="UC64" s="43"/>
      <c r="UD64" s="43"/>
      <c r="UE64" s="43"/>
      <c r="UF64" s="43"/>
      <c r="UG64" s="43"/>
      <c r="UH64" s="43"/>
      <c r="UI64" s="43"/>
      <c r="UJ64" s="43"/>
      <c r="UK64" s="43"/>
      <c r="UL64" s="43"/>
      <c r="UM64" s="43"/>
      <c r="UN64" s="43"/>
      <c r="UO64" s="43"/>
      <c r="UP64" s="43"/>
      <c r="UQ64" s="43"/>
      <c r="UR64" s="43"/>
      <c r="US64" s="43"/>
      <c r="UT64" s="43"/>
      <c r="UU64" s="43"/>
      <c r="UV64" s="43"/>
      <c r="UW64" s="43"/>
      <c r="UX64" s="43"/>
      <c r="UY64" s="43"/>
      <c r="UZ64" s="43"/>
      <c r="VA64" s="43"/>
      <c r="VB64" s="43"/>
      <c r="VC64" s="43"/>
      <c r="VD64" s="43"/>
      <c r="VE64" s="43"/>
      <c r="VF64" s="43"/>
      <c r="VG64" s="43"/>
      <c r="VH64" s="43"/>
      <c r="VI64" s="43"/>
      <c r="VJ64" s="43"/>
      <c r="VK64" s="43"/>
      <c r="VL64" s="43"/>
      <c r="VM64" s="43"/>
      <c r="VN64" s="43"/>
      <c r="VO64" s="43"/>
      <c r="VP64" s="43"/>
      <c r="VQ64" s="43"/>
      <c r="VR64" s="43"/>
      <c r="VS64" s="43"/>
      <c r="VT64" s="43"/>
      <c r="VU64" s="43"/>
      <c r="VV64" s="43"/>
      <c r="VW64" s="43"/>
      <c r="VX64" s="43"/>
      <c r="VY64" s="43"/>
      <c r="VZ64" s="43"/>
      <c r="WA64" s="43"/>
      <c r="WB64" s="43"/>
      <c r="WC64" s="43"/>
      <c r="WD64" s="43"/>
      <c r="WE64" s="43"/>
      <c r="WF64" s="43"/>
      <c r="WG64" s="43"/>
      <c r="WH64" s="43"/>
      <c r="WI64" s="43"/>
      <c r="WJ64" s="43"/>
      <c r="WK64" s="43"/>
      <c r="WL64" s="43"/>
      <c r="WM64" s="43"/>
      <c r="WN64" s="43"/>
      <c r="WO64" s="43"/>
      <c r="WP64" s="43"/>
      <c r="WQ64" s="43"/>
      <c r="WR64" s="43"/>
      <c r="WS64" s="43"/>
      <c r="WT64" s="43"/>
      <c r="WU64" s="43"/>
      <c r="WV64" s="43"/>
      <c r="WW64" s="43"/>
      <c r="WX64" s="43"/>
      <c r="WY64" s="43"/>
      <c r="WZ64" s="43"/>
      <c r="XA64" s="43"/>
      <c r="XB64" s="43"/>
      <c r="XC64" s="43"/>
      <c r="XD64" s="43"/>
      <c r="XE64" s="43"/>
      <c r="XF64" s="43"/>
      <c r="XG64" s="43"/>
      <c r="XH64" s="43"/>
      <c r="XI64" s="43"/>
      <c r="XJ64" s="43"/>
      <c r="XK64" s="43"/>
      <c r="XL64" s="43"/>
      <c r="XM64" s="43"/>
      <c r="XN64" s="43"/>
      <c r="XO64" s="43"/>
      <c r="XP64" s="43"/>
      <c r="XQ64" s="43"/>
      <c r="XR64" s="43"/>
      <c r="XS64" s="43"/>
      <c r="XT64" s="43"/>
      <c r="XU64" s="43"/>
      <c r="XV64" s="43"/>
      <c r="XW64" s="43"/>
      <c r="XX64" s="43"/>
      <c r="XY64" s="43"/>
      <c r="XZ64" s="43"/>
      <c r="YA64" s="43"/>
      <c r="YB64" s="43"/>
      <c r="YC64" s="43"/>
      <c r="YD64" s="43"/>
      <c r="YE64" s="43"/>
      <c r="YF64" s="43"/>
      <c r="YG64" s="43"/>
      <c r="YH64" s="43"/>
      <c r="YI64" s="43"/>
      <c r="YJ64" s="43"/>
      <c r="YK64" s="43"/>
      <c r="YL64" s="43"/>
      <c r="YM64" s="43"/>
      <c r="YN64" s="43"/>
      <c r="YO64" s="43"/>
      <c r="YP64" s="43"/>
      <c r="YQ64" s="43"/>
      <c r="YR64" s="43"/>
      <c r="YS64" s="43"/>
      <c r="YT64" s="43"/>
      <c r="YU64" s="43"/>
      <c r="YV64" s="43"/>
      <c r="YW64" s="43"/>
      <c r="YX64" s="43"/>
      <c r="YY64" s="43"/>
      <c r="YZ64" s="43"/>
      <c r="ZA64" s="43"/>
      <c r="ZB64" s="43"/>
      <c r="ZC64" s="43"/>
      <c r="ZD64" s="43"/>
      <c r="ZE64" s="43"/>
      <c r="ZF64" s="43"/>
      <c r="ZG64" s="43"/>
      <c r="ZH64" s="43"/>
      <c r="ZI64" s="43"/>
      <c r="ZJ64" s="43"/>
      <c r="ZK64" s="43"/>
      <c r="ZL64" s="43"/>
      <c r="ZM64" s="43"/>
      <c r="ZN64" s="43"/>
      <c r="ZO64" s="43"/>
      <c r="ZP64" s="43"/>
      <c r="ZQ64" s="43"/>
      <c r="ZR64" s="43"/>
      <c r="ZS64" s="43"/>
      <c r="ZT64" s="43"/>
      <c r="ZU64" s="43"/>
      <c r="ZV64" s="43"/>
      <c r="ZW64" s="43"/>
      <c r="ZX64" s="43"/>
      <c r="ZY64" s="43"/>
      <c r="ZZ64" s="43"/>
      <c r="AAA64" s="43"/>
      <c r="AAB64" s="43"/>
      <c r="AAC64" s="43"/>
      <c r="AAD64" s="43"/>
      <c r="AAE64" s="43"/>
      <c r="AAF64" s="43"/>
      <c r="AAG64" s="43"/>
      <c r="AAH64" s="43"/>
      <c r="AAI64" s="43"/>
      <c r="AAJ64" s="43"/>
      <c r="AAK64" s="43"/>
      <c r="AAL64" s="43"/>
      <c r="AAM64" s="43"/>
      <c r="AAN64" s="43"/>
      <c r="AAO64" s="43"/>
      <c r="AAP64" s="43"/>
      <c r="AAQ64" s="43"/>
      <c r="AAR64" s="43"/>
      <c r="AAS64" s="43"/>
      <c r="AAT64" s="43"/>
      <c r="AAU64" s="43"/>
      <c r="AAV64" s="43"/>
      <c r="AAW64" s="43"/>
      <c r="AAX64" s="43"/>
      <c r="AAY64" s="43"/>
      <c r="AAZ64" s="43"/>
      <c r="ABA64" s="43"/>
      <c r="ABB64" s="43"/>
      <c r="ABC64" s="43"/>
      <c r="ABD64" s="43"/>
      <c r="ABE64" s="43"/>
      <c r="ABF64" s="43"/>
      <c r="ABG64" s="43"/>
      <c r="ABH64" s="43"/>
      <c r="ABI64" s="43"/>
      <c r="ABJ64" s="43"/>
      <c r="ABK64" s="43"/>
      <c r="ABL64" s="43"/>
      <c r="ABM64" s="43"/>
      <c r="ABN64" s="43"/>
      <c r="ABO64" s="43"/>
      <c r="ABP64" s="43"/>
      <c r="ABQ64" s="43"/>
      <c r="ABR64" s="43"/>
      <c r="ABS64" s="43"/>
      <c r="ABT64" s="43"/>
      <c r="ABU64" s="43"/>
      <c r="ABV64" s="43"/>
      <c r="ABW64" s="43"/>
      <c r="ABX64" s="43"/>
      <c r="ABY64" s="43"/>
      <c r="ABZ64" s="43"/>
      <c r="ACA64" s="43"/>
      <c r="ACB64" s="43"/>
      <c r="ACC64" s="43"/>
      <c r="ACD64" s="43"/>
      <c r="ACE64" s="43"/>
      <c r="ACF64" s="43"/>
      <c r="ACG64" s="43"/>
      <c r="ACH64" s="43"/>
      <c r="ACI64" s="43"/>
      <c r="ACJ64" s="43"/>
      <c r="ACK64" s="43"/>
      <c r="ACL64" s="43"/>
      <c r="ACM64" s="43"/>
      <c r="ACN64" s="43"/>
      <c r="ACO64" s="43"/>
      <c r="ACP64" s="43"/>
      <c r="ACQ64" s="43"/>
      <c r="ACR64" s="43"/>
      <c r="ACS64" s="43"/>
      <c r="ACT64" s="43"/>
      <c r="ACU64" s="43"/>
      <c r="ACV64" s="43"/>
      <c r="ACW64" s="43"/>
      <c r="ACX64" s="43"/>
      <c r="ACY64" s="43"/>
      <c r="ACZ64" s="43"/>
      <c r="ADA64" s="43"/>
      <c r="ADB64" s="43"/>
      <c r="ADC64" s="43"/>
      <c r="ADD64" s="43"/>
      <c r="ADE64" s="43"/>
      <c r="ADF64" s="43"/>
      <c r="ADG64" s="43"/>
      <c r="ADH64" s="43"/>
      <c r="ADI64" s="43"/>
      <c r="ADJ64" s="43"/>
      <c r="ADK64" s="43"/>
      <c r="ADL64" s="43"/>
      <c r="ADM64" s="43"/>
      <c r="ADN64" s="43"/>
      <c r="ADO64" s="43"/>
      <c r="ADP64" s="43"/>
      <c r="ADQ64" s="43"/>
      <c r="ADR64" s="43"/>
      <c r="ADS64" s="43"/>
      <c r="ADT64" s="43"/>
      <c r="ADU64" s="43"/>
      <c r="ADV64" s="43"/>
      <c r="ADW64" s="43"/>
      <c r="ADX64" s="43"/>
      <c r="ADY64" s="43"/>
      <c r="ADZ64" s="43"/>
      <c r="AEA64" s="43"/>
      <c r="AEB64" s="43"/>
      <c r="AEC64" s="43"/>
      <c r="AED64" s="43"/>
      <c r="AEE64" s="43"/>
      <c r="AEF64" s="43"/>
      <c r="AEG64" s="43"/>
      <c r="AEH64" s="43"/>
      <c r="AEI64" s="43"/>
      <c r="AEJ64" s="43"/>
      <c r="AEK64" s="43"/>
      <c r="AEL64" s="43"/>
      <c r="AEM64" s="43"/>
      <c r="AEN64" s="43"/>
      <c r="AEO64" s="43"/>
      <c r="AEP64" s="43"/>
      <c r="AEQ64" s="43"/>
      <c r="AER64" s="43"/>
      <c r="AES64" s="43"/>
      <c r="AET64" s="43"/>
      <c r="AEU64" s="43"/>
      <c r="AEV64" s="43"/>
      <c r="AEW64" s="43"/>
      <c r="AEX64" s="43"/>
      <c r="AEY64" s="43"/>
      <c r="AEZ64" s="43"/>
      <c r="AFA64" s="43"/>
      <c r="AFB64" s="43"/>
      <c r="AFC64" s="43"/>
      <c r="AFD64" s="43"/>
      <c r="AFE64" s="43"/>
      <c r="AFF64" s="43"/>
      <c r="AFG64" s="43"/>
      <c r="AFH64" s="43"/>
      <c r="AFI64" s="43"/>
      <c r="AFJ64" s="43"/>
      <c r="AFK64" s="43"/>
      <c r="AFL64" s="43"/>
      <c r="AFM64" s="43"/>
      <c r="AFN64" s="43"/>
      <c r="AFO64" s="43"/>
      <c r="AFP64" s="43"/>
      <c r="AFQ64" s="43"/>
      <c r="AFR64" s="43"/>
      <c r="AFS64" s="43"/>
      <c r="AFT64" s="43"/>
      <c r="AFU64" s="43"/>
      <c r="AFV64" s="43"/>
      <c r="AFW64" s="43"/>
      <c r="AFX64" s="43"/>
      <c r="AFY64" s="43"/>
      <c r="AFZ64" s="43"/>
      <c r="AGA64" s="43"/>
      <c r="AGB64" s="43"/>
      <c r="AGC64" s="43"/>
      <c r="AGD64" s="43"/>
      <c r="AGE64" s="43"/>
      <c r="AGF64" s="43"/>
      <c r="AGG64" s="43"/>
      <c r="AGH64" s="43"/>
      <c r="AGI64" s="43"/>
      <c r="AGJ64" s="43"/>
      <c r="AGK64" s="43"/>
      <c r="AGL64" s="43"/>
      <c r="AGM64" s="43"/>
      <c r="AGN64" s="43"/>
      <c r="AGO64" s="43"/>
      <c r="AGP64" s="43"/>
      <c r="AGQ64" s="43"/>
      <c r="AGR64" s="43"/>
      <c r="AGS64" s="43"/>
      <c r="AGT64" s="43"/>
      <c r="AGU64" s="43"/>
      <c r="AGV64" s="43"/>
      <c r="AGW64" s="43"/>
      <c r="AGX64" s="43"/>
      <c r="AGY64" s="43"/>
      <c r="AGZ64" s="43"/>
      <c r="AHA64" s="43"/>
      <c r="AHB64" s="43"/>
      <c r="AHC64" s="43"/>
      <c r="AHD64" s="43"/>
      <c r="AHE64" s="43"/>
      <c r="AHF64" s="43"/>
      <c r="AHG64" s="43"/>
      <c r="AHH64" s="43"/>
      <c r="AHI64" s="43"/>
      <c r="AHJ64" s="43"/>
      <c r="AHK64" s="43"/>
      <c r="AHL64" s="43"/>
      <c r="AHM64" s="43"/>
      <c r="AHN64" s="43"/>
      <c r="AHO64" s="43"/>
      <c r="AHP64" s="43"/>
      <c r="AHQ64" s="43"/>
      <c r="AHR64" s="43"/>
      <c r="AHS64" s="43"/>
      <c r="AHT64" s="43"/>
      <c r="AHU64" s="43"/>
      <c r="AHV64" s="43"/>
      <c r="AHW64" s="43"/>
      <c r="AHX64" s="43"/>
      <c r="AHY64" s="43"/>
      <c r="AHZ64" s="43"/>
      <c r="AIA64" s="43"/>
      <c r="AIB64" s="43"/>
      <c r="AIC64" s="43"/>
      <c r="AID64" s="43"/>
      <c r="AIE64" s="43"/>
      <c r="AIF64" s="43"/>
      <c r="AIG64" s="43"/>
      <c r="AIH64" s="43"/>
      <c r="AII64" s="43"/>
      <c r="AIJ64" s="43"/>
      <c r="AIK64" s="43"/>
      <c r="AIL64" s="43"/>
      <c r="AIM64" s="43"/>
      <c r="AIN64" s="43"/>
      <c r="AIO64" s="43"/>
      <c r="AIP64" s="43"/>
      <c r="AIQ64" s="43"/>
      <c r="AIR64" s="43"/>
      <c r="AIS64" s="43"/>
      <c r="AIT64" s="43"/>
      <c r="AIU64" s="43"/>
      <c r="AIV64" s="43"/>
      <c r="AIW64" s="43"/>
      <c r="AIX64" s="43"/>
      <c r="AIY64" s="43"/>
      <c r="AIZ64" s="43"/>
      <c r="AJA64" s="43"/>
      <c r="AJB64" s="43"/>
      <c r="AJC64" s="43"/>
      <c r="AJD64" s="43"/>
      <c r="AJE64" s="43"/>
      <c r="AJF64" s="43"/>
      <c r="AJG64" s="43"/>
      <c r="AJH64" s="43"/>
      <c r="AJI64" s="43"/>
      <c r="AJJ64" s="43"/>
      <c r="AJK64" s="43"/>
      <c r="AJL64" s="43"/>
      <c r="AJM64" s="43"/>
      <c r="AJN64" s="43"/>
      <c r="AJO64" s="43"/>
      <c r="AJP64" s="43"/>
      <c r="AJQ64" s="43"/>
      <c r="AJR64" s="43"/>
      <c r="AJS64" s="43"/>
      <c r="AJT64" s="43"/>
      <c r="AJU64" s="43"/>
      <c r="AJV64" s="43"/>
      <c r="AJW64" s="43"/>
      <c r="AJX64" s="43"/>
      <c r="AJY64" s="43"/>
      <c r="AJZ64" s="43"/>
      <c r="AKA64" s="43"/>
      <c r="AKB64" s="43"/>
      <c r="AKC64" s="43"/>
      <c r="AKD64" s="43"/>
      <c r="AKE64" s="43"/>
      <c r="AKF64" s="43"/>
      <c r="AKG64" s="43"/>
      <c r="AKH64" s="43"/>
      <c r="AKI64" s="43"/>
      <c r="AKJ64" s="43"/>
      <c r="AKK64" s="43"/>
      <c r="AKL64" s="43"/>
      <c r="AKM64" s="43"/>
      <c r="AKN64" s="43"/>
      <c r="AKO64" s="43"/>
      <c r="AKP64" s="43"/>
      <c r="AKQ64" s="43"/>
      <c r="AKR64" s="43"/>
      <c r="AKS64" s="43"/>
      <c r="AKT64" s="43"/>
      <c r="AKU64" s="43"/>
      <c r="AKV64" s="43"/>
      <c r="AKW64" s="43"/>
      <c r="AKX64" s="43"/>
      <c r="AKY64" s="43"/>
      <c r="AKZ64" s="43"/>
      <c r="ALA64" s="43"/>
      <c r="ALB64" s="43"/>
      <c r="ALC64" s="43"/>
      <c r="ALD64" s="43"/>
      <c r="ALE64" s="43"/>
      <c r="ALF64" s="43"/>
      <c r="ALG64" s="43"/>
      <c r="ALH64" s="43"/>
      <c r="ALI64" s="43"/>
      <c r="ALJ64" s="43"/>
      <c r="ALK64" s="43"/>
      <c r="ALL64" s="43"/>
      <c r="ALM64" s="43"/>
      <c r="ALN64" s="43"/>
      <c r="ALO64" s="43"/>
      <c r="ALP64" s="43"/>
      <c r="ALQ64" s="43"/>
      <c r="ALR64" s="43"/>
      <c r="ALS64" s="43"/>
      <c r="ALT64" s="43"/>
      <c r="ALU64" s="43"/>
      <c r="ALV64" s="43"/>
      <c r="ALW64" s="43"/>
      <c r="ALX64" s="43"/>
      <c r="ALY64" s="43"/>
      <c r="ALZ64" s="43"/>
      <c r="AMA64" s="43"/>
      <c r="AMB64" s="43"/>
      <c r="AMC64" s="43"/>
      <c r="AMD64" s="43"/>
      <c r="AME64" s="43"/>
      <c r="AMF64" s="43"/>
      <c r="AMG64" s="43"/>
      <c r="AMH64" s="43"/>
      <c r="AMI64" s="43"/>
      <c r="AMJ64" s="43"/>
      <c r="AMK64" s="43"/>
      <c r="AML64" s="43"/>
      <c r="AMM64" s="43"/>
      <c r="AMN64" s="43"/>
      <c r="AMO64" s="43"/>
      <c r="AMP64" s="43"/>
      <c r="AMQ64" s="43"/>
      <c r="AMR64" s="43"/>
      <c r="AMS64" s="43"/>
    </row>
    <row r="65" spans="1:1033" ht="15" hidden="1" customHeight="1" x14ac:dyDescent="0.2">
      <c r="A65" s="326" t="s">
        <v>287</v>
      </c>
      <c r="B65" s="41">
        <v>33</v>
      </c>
      <c r="C65" s="42" t="s">
        <v>21</v>
      </c>
      <c r="D65" s="366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90">
        <f t="shared" si="50"/>
        <v>0</v>
      </c>
      <c r="P65" s="131"/>
      <c r="Q65" s="90">
        <f t="shared" si="51"/>
        <v>0</v>
      </c>
      <c r="R65" s="131"/>
      <c r="S65" s="131"/>
      <c r="T65" s="90">
        <f t="shared" si="52"/>
        <v>0</v>
      </c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84">
        <f t="shared" si="54"/>
        <v>0</v>
      </c>
      <c r="AH65" s="131"/>
      <c r="AI65" s="131"/>
      <c r="AJ65" s="131"/>
      <c r="AK65" s="88">
        <f t="shared" si="55"/>
        <v>0</v>
      </c>
      <c r="AL65" s="88"/>
      <c r="AM65" s="131"/>
      <c r="AN65" s="131"/>
      <c r="AO65" s="131"/>
      <c r="AP65" s="131"/>
      <c r="AQ65" s="131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3"/>
      <c r="ALN65" s="43"/>
      <c r="ALO65" s="43"/>
      <c r="ALP65" s="43"/>
      <c r="ALQ65" s="43"/>
      <c r="ALR65" s="43"/>
      <c r="ALS65" s="43"/>
      <c r="ALT65" s="43"/>
      <c r="ALU65" s="43"/>
      <c r="ALV65" s="43"/>
      <c r="ALW65" s="43"/>
      <c r="ALX65" s="43"/>
      <c r="ALY65" s="43"/>
      <c r="ALZ65" s="43"/>
      <c r="AMA65" s="43"/>
      <c r="AMB65" s="43"/>
      <c r="AMC65" s="43"/>
      <c r="AMD65" s="43"/>
      <c r="AME65" s="43"/>
      <c r="AMF65" s="43"/>
      <c r="AMG65" s="43"/>
      <c r="AMH65" s="43"/>
      <c r="AMI65" s="43"/>
      <c r="AMJ65" s="43"/>
      <c r="AMK65" s="43"/>
      <c r="AML65" s="43"/>
      <c r="AMM65" s="43"/>
      <c r="AMN65" s="43"/>
      <c r="AMO65" s="43"/>
      <c r="AMP65" s="43"/>
      <c r="AMQ65" s="43"/>
      <c r="AMR65" s="43"/>
      <c r="AMS65" s="43"/>
    </row>
    <row r="66" spans="1:1033" ht="15" hidden="1" customHeight="1" x14ac:dyDescent="0.2">
      <c r="A66" s="326"/>
      <c r="B66" s="44">
        <v>35</v>
      </c>
      <c r="C66" s="45" t="s">
        <v>91</v>
      </c>
      <c r="D66" s="36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90">
        <f t="shared" si="50"/>
        <v>0</v>
      </c>
      <c r="P66" s="132"/>
      <c r="Q66" s="90">
        <f t="shared" si="51"/>
        <v>0</v>
      </c>
      <c r="R66" s="132"/>
      <c r="S66" s="132"/>
      <c r="T66" s="90">
        <f t="shared" si="52"/>
        <v>0</v>
      </c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84">
        <f t="shared" si="54"/>
        <v>0</v>
      </c>
      <c r="AH66" s="132"/>
      <c r="AI66" s="132"/>
      <c r="AJ66" s="132"/>
      <c r="AK66" s="88">
        <f t="shared" si="55"/>
        <v>0</v>
      </c>
      <c r="AL66" s="88"/>
      <c r="AM66" s="132"/>
      <c r="AN66" s="132"/>
      <c r="AO66" s="132"/>
      <c r="AP66" s="132"/>
      <c r="AQ66" s="132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43"/>
      <c r="NB66" s="43"/>
      <c r="NC66" s="43"/>
      <c r="ND66" s="43"/>
      <c r="NE66" s="43"/>
      <c r="NF66" s="43"/>
      <c r="NG66" s="43"/>
      <c r="NH66" s="43"/>
      <c r="NI66" s="43"/>
      <c r="NJ66" s="43"/>
      <c r="NK66" s="43"/>
      <c r="NL66" s="43"/>
      <c r="NM66" s="43"/>
      <c r="NN66" s="43"/>
      <c r="NO66" s="43"/>
      <c r="NP66" s="43"/>
      <c r="NQ66" s="43"/>
      <c r="NR66" s="43"/>
      <c r="NS66" s="43"/>
      <c r="NT66" s="43"/>
      <c r="NU66" s="43"/>
      <c r="NV66" s="43"/>
      <c r="NW66" s="43"/>
      <c r="NX66" s="43"/>
      <c r="NY66" s="43"/>
      <c r="NZ66" s="43"/>
      <c r="OA66" s="43"/>
      <c r="OB66" s="43"/>
      <c r="OC66" s="43"/>
      <c r="OD66" s="43"/>
      <c r="OE66" s="43"/>
      <c r="OF66" s="43"/>
      <c r="OG66" s="43"/>
      <c r="OH66" s="43"/>
      <c r="OI66" s="43"/>
      <c r="OJ66" s="43"/>
      <c r="OK66" s="43"/>
      <c r="OL66" s="43"/>
      <c r="OM66" s="43"/>
      <c r="ON66" s="43"/>
      <c r="OO66" s="43"/>
      <c r="OP66" s="43"/>
      <c r="OQ66" s="43"/>
      <c r="OR66" s="43"/>
      <c r="OS66" s="43"/>
      <c r="OT66" s="43"/>
      <c r="OU66" s="43"/>
      <c r="OV66" s="43"/>
      <c r="OW66" s="43"/>
      <c r="OX66" s="43"/>
      <c r="OY66" s="43"/>
      <c r="OZ66" s="43"/>
      <c r="PA66" s="43"/>
      <c r="PB66" s="43"/>
      <c r="PC66" s="43"/>
      <c r="PD66" s="43"/>
      <c r="PE66" s="43"/>
      <c r="PF66" s="43"/>
      <c r="PG66" s="43"/>
      <c r="PH66" s="43"/>
      <c r="PI66" s="43"/>
      <c r="PJ66" s="43"/>
      <c r="PK66" s="43"/>
      <c r="PL66" s="43"/>
      <c r="PM66" s="43"/>
      <c r="PN66" s="43"/>
      <c r="PO66" s="43"/>
      <c r="PP66" s="43"/>
      <c r="PQ66" s="43"/>
      <c r="PR66" s="43"/>
      <c r="PS66" s="43"/>
      <c r="PT66" s="43"/>
      <c r="PU66" s="43"/>
      <c r="PV66" s="43"/>
      <c r="PW66" s="43"/>
      <c r="PX66" s="43"/>
      <c r="PY66" s="43"/>
      <c r="PZ66" s="43"/>
      <c r="QA66" s="43"/>
      <c r="QB66" s="43"/>
      <c r="QC66" s="43"/>
      <c r="QD66" s="43"/>
      <c r="QE66" s="43"/>
      <c r="QF66" s="43"/>
      <c r="QG66" s="43"/>
      <c r="QH66" s="43"/>
      <c r="QI66" s="43"/>
      <c r="QJ66" s="43"/>
      <c r="QK66" s="43"/>
      <c r="QL66" s="43"/>
      <c r="QM66" s="43"/>
      <c r="QN66" s="43"/>
      <c r="QO66" s="43"/>
      <c r="QP66" s="43"/>
      <c r="QQ66" s="43"/>
      <c r="QR66" s="43"/>
      <c r="QS66" s="43"/>
      <c r="QT66" s="43"/>
      <c r="QU66" s="43"/>
      <c r="QV66" s="43"/>
      <c r="QW66" s="43"/>
      <c r="QX66" s="43"/>
      <c r="QY66" s="43"/>
      <c r="QZ66" s="43"/>
      <c r="RA66" s="43"/>
      <c r="RB66" s="43"/>
      <c r="RC66" s="43"/>
      <c r="RD66" s="43"/>
      <c r="RE66" s="43"/>
      <c r="RF66" s="43"/>
      <c r="RG66" s="43"/>
      <c r="RH66" s="43"/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3"/>
      <c r="RT66" s="43"/>
      <c r="RU66" s="43"/>
      <c r="RV66" s="43"/>
      <c r="RW66" s="43"/>
      <c r="RX66" s="43"/>
      <c r="RY66" s="43"/>
      <c r="RZ66" s="43"/>
      <c r="SA66" s="43"/>
      <c r="SB66" s="43"/>
      <c r="SC66" s="43"/>
      <c r="SD66" s="43"/>
      <c r="SE66" s="43"/>
      <c r="SF66" s="43"/>
      <c r="SG66" s="43"/>
      <c r="SH66" s="43"/>
      <c r="SI66" s="43"/>
      <c r="SJ66" s="43"/>
      <c r="SK66" s="43"/>
      <c r="SL66" s="43"/>
      <c r="SM66" s="43"/>
      <c r="SN66" s="43"/>
      <c r="SO66" s="43"/>
      <c r="SP66" s="43"/>
      <c r="SQ66" s="43"/>
      <c r="SR66" s="43"/>
      <c r="SS66" s="43"/>
      <c r="ST66" s="43"/>
      <c r="SU66" s="43"/>
      <c r="SV66" s="43"/>
      <c r="SW66" s="43"/>
      <c r="SX66" s="43"/>
      <c r="SY66" s="43"/>
      <c r="SZ66" s="43"/>
      <c r="TA66" s="43"/>
      <c r="TB66" s="43"/>
      <c r="TC66" s="43"/>
      <c r="TD66" s="43"/>
      <c r="TE66" s="43"/>
      <c r="TF66" s="43"/>
      <c r="TG66" s="43"/>
      <c r="TH66" s="43"/>
      <c r="TI66" s="43"/>
      <c r="TJ66" s="43"/>
      <c r="TK66" s="43"/>
      <c r="TL66" s="43"/>
      <c r="TM66" s="43"/>
      <c r="TN66" s="43"/>
      <c r="TO66" s="43"/>
      <c r="TP66" s="43"/>
      <c r="TQ66" s="43"/>
      <c r="TR66" s="43"/>
      <c r="TS66" s="43"/>
      <c r="TT66" s="43"/>
      <c r="TU66" s="43"/>
      <c r="TV66" s="43"/>
      <c r="TW66" s="43"/>
      <c r="TX66" s="43"/>
      <c r="TY66" s="43"/>
      <c r="TZ66" s="43"/>
      <c r="UA66" s="43"/>
      <c r="UB66" s="43"/>
      <c r="UC66" s="43"/>
      <c r="UD66" s="43"/>
      <c r="UE66" s="43"/>
      <c r="UF66" s="43"/>
      <c r="UG66" s="43"/>
      <c r="UH66" s="43"/>
      <c r="UI66" s="43"/>
      <c r="UJ66" s="43"/>
      <c r="UK66" s="43"/>
      <c r="UL66" s="43"/>
      <c r="UM66" s="43"/>
      <c r="UN66" s="43"/>
      <c r="UO66" s="43"/>
      <c r="UP66" s="43"/>
      <c r="UQ66" s="43"/>
      <c r="UR66" s="43"/>
      <c r="US66" s="43"/>
      <c r="UT66" s="43"/>
      <c r="UU66" s="43"/>
      <c r="UV66" s="43"/>
      <c r="UW66" s="43"/>
      <c r="UX66" s="43"/>
      <c r="UY66" s="43"/>
      <c r="UZ66" s="43"/>
      <c r="VA66" s="43"/>
      <c r="VB66" s="43"/>
      <c r="VC66" s="43"/>
      <c r="VD66" s="43"/>
      <c r="VE66" s="43"/>
      <c r="VF66" s="43"/>
      <c r="VG66" s="43"/>
      <c r="VH66" s="43"/>
      <c r="VI66" s="43"/>
      <c r="VJ66" s="43"/>
      <c r="VK66" s="43"/>
      <c r="VL66" s="43"/>
      <c r="VM66" s="43"/>
      <c r="VN66" s="43"/>
      <c r="VO66" s="43"/>
      <c r="VP66" s="43"/>
      <c r="VQ66" s="43"/>
      <c r="VR66" s="43"/>
      <c r="VS66" s="43"/>
      <c r="VT66" s="43"/>
      <c r="VU66" s="43"/>
      <c r="VV66" s="43"/>
      <c r="VW66" s="43"/>
      <c r="VX66" s="43"/>
      <c r="VY66" s="43"/>
      <c r="VZ66" s="43"/>
      <c r="WA66" s="43"/>
      <c r="WB66" s="43"/>
      <c r="WC66" s="43"/>
      <c r="WD66" s="43"/>
      <c r="WE66" s="43"/>
      <c r="WF66" s="43"/>
      <c r="WG66" s="43"/>
      <c r="WH66" s="43"/>
      <c r="WI66" s="43"/>
      <c r="WJ66" s="43"/>
      <c r="WK66" s="43"/>
      <c r="WL66" s="43"/>
      <c r="WM66" s="43"/>
      <c r="WN66" s="43"/>
      <c r="WO66" s="43"/>
      <c r="WP66" s="43"/>
      <c r="WQ66" s="43"/>
      <c r="WR66" s="43"/>
      <c r="WS66" s="43"/>
      <c r="WT66" s="43"/>
      <c r="WU66" s="43"/>
      <c r="WV66" s="43"/>
      <c r="WW66" s="43"/>
      <c r="WX66" s="43"/>
      <c r="WY66" s="43"/>
      <c r="WZ66" s="43"/>
      <c r="XA66" s="43"/>
      <c r="XB66" s="43"/>
      <c r="XC66" s="43"/>
      <c r="XD66" s="43"/>
      <c r="XE66" s="43"/>
      <c r="XF66" s="43"/>
      <c r="XG66" s="43"/>
      <c r="XH66" s="43"/>
      <c r="XI66" s="43"/>
      <c r="XJ66" s="43"/>
      <c r="XK66" s="43"/>
      <c r="XL66" s="43"/>
      <c r="XM66" s="43"/>
      <c r="XN66" s="43"/>
      <c r="XO66" s="43"/>
      <c r="XP66" s="43"/>
      <c r="XQ66" s="43"/>
      <c r="XR66" s="43"/>
      <c r="XS66" s="43"/>
      <c r="XT66" s="43"/>
      <c r="XU66" s="43"/>
      <c r="XV66" s="43"/>
      <c r="XW66" s="43"/>
      <c r="XX66" s="43"/>
      <c r="XY66" s="43"/>
      <c r="XZ66" s="43"/>
      <c r="YA66" s="43"/>
      <c r="YB66" s="43"/>
      <c r="YC66" s="43"/>
      <c r="YD66" s="43"/>
      <c r="YE66" s="43"/>
      <c r="YF66" s="43"/>
      <c r="YG66" s="43"/>
      <c r="YH66" s="43"/>
      <c r="YI66" s="43"/>
      <c r="YJ66" s="43"/>
      <c r="YK66" s="43"/>
      <c r="YL66" s="43"/>
      <c r="YM66" s="43"/>
      <c r="YN66" s="43"/>
      <c r="YO66" s="43"/>
      <c r="YP66" s="43"/>
      <c r="YQ66" s="43"/>
      <c r="YR66" s="43"/>
      <c r="YS66" s="43"/>
      <c r="YT66" s="43"/>
      <c r="YU66" s="43"/>
      <c r="YV66" s="43"/>
      <c r="YW66" s="43"/>
      <c r="YX66" s="43"/>
      <c r="YY66" s="43"/>
      <c r="YZ66" s="43"/>
      <c r="ZA66" s="43"/>
      <c r="ZB66" s="43"/>
      <c r="ZC66" s="43"/>
      <c r="ZD66" s="43"/>
      <c r="ZE66" s="43"/>
      <c r="ZF66" s="43"/>
      <c r="ZG66" s="43"/>
      <c r="ZH66" s="43"/>
      <c r="ZI66" s="43"/>
      <c r="ZJ66" s="43"/>
      <c r="ZK66" s="43"/>
      <c r="ZL66" s="43"/>
      <c r="ZM66" s="43"/>
      <c r="ZN66" s="43"/>
      <c r="ZO66" s="43"/>
      <c r="ZP66" s="43"/>
      <c r="ZQ66" s="43"/>
      <c r="ZR66" s="43"/>
      <c r="ZS66" s="43"/>
      <c r="ZT66" s="43"/>
      <c r="ZU66" s="43"/>
      <c r="ZV66" s="43"/>
      <c r="ZW66" s="43"/>
      <c r="ZX66" s="43"/>
      <c r="ZY66" s="43"/>
      <c r="ZZ66" s="43"/>
      <c r="AAA66" s="43"/>
      <c r="AAB66" s="43"/>
      <c r="AAC66" s="43"/>
      <c r="AAD66" s="43"/>
      <c r="AAE66" s="43"/>
      <c r="AAF66" s="43"/>
      <c r="AAG66" s="43"/>
      <c r="AAH66" s="43"/>
      <c r="AAI66" s="43"/>
      <c r="AAJ66" s="43"/>
      <c r="AAK66" s="43"/>
      <c r="AAL66" s="43"/>
      <c r="AAM66" s="43"/>
      <c r="AAN66" s="43"/>
      <c r="AAO66" s="43"/>
      <c r="AAP66" s="43"/>
      <c r="AAQ66" s="43"/>
      <c r="AAR66" s="43"/>
      <c r="AAS66" s="43"/>
      <c r="AAT66" s="43"/>
      <c r="AAU66" s="43"/>
      <c r="AAV66" s="43"/>
      <c r="AAW66" s="43"/>
      <c r="AAX66" s="43"/>
      <c r="AAY66" s="43"/>
      <c r="AAZ66" s="43"/>
      <c r="ABA66" s="43"/>
      <c r="ABB66" s="43"/>
      <c r="ABC66" s="43"/>
      <c r="ABD66" s="43"/>
      <c r="ABE66" s="43"/>
      <c r="ABF66" s="43"/>
      <c r="ABG66" s="43"/>
      <c r="ABH66" s="43"/>
      <c r="ABI66" s="43"/>
      <c r="ABJ66" s="43"/>
      <c r="ABK66" s="43"/>
      <c r="ABL66" s="43"/>
      <c r="ABM66" s="43"/>
      <c r="ABN66" s="43"/>
      <c r="ABO66" s="43"/>
      <c r="ABP66" s="43"/>
      <c r="ABQ66" s="43"/>
      <c r="ABR66" s="43"/>
      <c r="ABS66" s="43"/>
      <c r="ABT66" s="43"/>
      <c r="ABU66" s="43"/>
      <c r="ABV66" s="43"/>
      <c r="ABW66" s="43"/>
      <c r="ABX66" s="43"/>
      <c r="ABY66" s="43"/>
      <c r="ABZ66" s="43"/>
      <c r="ACA66" s="43"/>
      <c r="ACB66" s="43"/>
      <c r="ACC66" s="43"/>
      <c r="ACD66" s="43"/>
      <c r="ACE66" s="43"/>
      <c r="ACF66" s="43"/>
      <c r="ACG66" s="43"/>
      <c r="ACH66" s="43"/>
      <c r="ACI66" s="43"/>
      <c r="ACJ66" s="43"/>
      <c r="ACK66" s="43"/>
      <c r="ACL66" s="43"/>
      <c r="ACM66" s="43"/>
      <c r="ACN66" s="43"/>
      <c r="ACO66" s="43"/>
      <c r="ACP66" s="43"/>
      <c r="ACQ66" s="43"/>
      <c r="ACR66" s="43"/>
      <c r="ACS66" s="43"/>
      <c r="ACT66" s="43"/>
      <c r="ACU66" s="43"/>
      <c r="ACV66" s="43"/>
      <c r="ACW66" s="43"/>
      <c r="ACX66" s="43"/>
      <c r="ACY66" s="43"/>
      <c r="ACZ66" s="43"/>
      <c r="ADA66" s="43"/>
      <c r="ADB66" s="43"/>
      <c r="ADC66" s="43"/>
      <c r="ADD66" s="43"/>
      <c r="ADE66" s="43"/>
      <c r="ADF66" s="43"/>
      <c r="ADG66" s="43"/>
      <c r="ADH66" s="43"/>
      <c r="ADI66" s="43"/>
      <c r="ADJ66" s="43"/>
      <c r="ADK66" s="43"/>
      <c r="ADL66" s="43"/>
      <c r="ADM66" s="43"/>
      <c r="ADN66" s="43"/>
      <c r="ADO66" s="43"/>
      <c r="ADP66" s="43"/>
      <c r="ADQ66" s="43"/>
      <c r="ADR66" s="43"/>
      <c r="ADS66" s="43"/>
      <c r="ADT66" s="43"/>
      <c r="ADU66" s="43"/>
      <c r="ADV66" s="43"/>
      <c r="ADW66" s="43"/>
      <c r="ADX66" s="43"/>
      <c r="ADY66" s="43"/>
      <c r="ADZ66" s="43"/>
      <c r="AEA66" s="43"/>
      <c r="AEB66" s="43"/>
      <c r="AEC66" s="43"/>
      <c r="AED66" s="43"/>
      <c r="AEE66" s="43"/>
      <c r="AEF66" s="43"/>
      <c r="AEG66" s="43"/>
      <c r="AEH66" s="43"/>
      <c r="AEI66" s="43"/>
      <c r="AEJ66" s="43"/>
      <c r="AEK66" s="43"/>
      <c r="AEL66" s="43"/>
      <c r="AEM66" s="43"/>
      <c r="AEN66" s="43"/>
      <c r="AEO66" s="43"/>
      <c r="AEP66" s="43"/>
      <c r="AEQ66" s="43"/>
      <c r="AER66" s="43"/>
      <c r="AES66" s="43"/>
      <c r="AET66" s="43"/>
      <c r="AEU66" s="43"/>
      <c r="AEV66" s="43"/>
      <c r="AEW66" s="43"/>
      <c r="AEX66" s="43"/>
      <c r="AEY66" s="43"/>
      <c r="AEZ66" s="43"/>
      <c r="AFA66" s="43"/>
      <c r="AFB66" s="43"/>
      <c r="AFC66" s="43"/>
      <c r="AFD66" s="43"/>
      <c r="AFE66" s="43"/>
      <c r="AFF66" s="43"/>
      <c r="AFG66" s="43"/>
      <c r="AFH66" s="43"/>
      <c r="AFI66" s="43"/>
      <c r="AFJ66" s="43"/>
      <c r="AFK66" s="43"/>
      <c r="AFL66" s="43"/>
      <c r="AFM66" s="43"/>
      <c r="AFN66" s="43"/>
      <c r="AFO66" s="43"/>
      <c r="AFP66" s="43"/>
      <c r="AFQ66" s="43"/>
      <c r="AFR66" s="43"/>
      <c r="AFS66" s="43"/>
      <c r="AFT66" s="43"/>
      <c r="AFU66" s="43"/>
      <c r="AFV66" s="43"/>
      <c r="AFW66" s="43"/>
      <c r="AFX66" s="43"/>
      <c r="AFY66" s="43"/>
      <c r="AFZ66" s="43"/>
      <c r="AGA66" s="43"/>
      <c r="AGB66" s="43"/>
      <c r="AGC66" s="43"/>
      <c r="AGD66" s="43"/>
      <c r="AGE66" s="43"/>
      <c r="AGF66" s="43"/>
      <c r="AGG66" s="43"/>
      <c r="AGH66" s="43"/>
      <c r="AGI66" s="43"/>
      <c r="AGJ66" s="43"/>
      <c r="AGK66" s="43"/>
      <c r="AGL66" s="43"/>
      <c r="AGM66" s="43"/>
      <c r="AGN66" s="43"/>
      <c r="AGO66" s="43"/>
      <c r="AGP66" s="43"/>
      <c r="AGQ66" s="43"/>
      <c r="AGR66" s="43"/>
      <c r="AGS66" s="43"/>
      <c r="AGT66" s="43"/>
      <c r="AGU66" s="43"/>
      <c r="AGV66" s="43"/>
      <c r="AGW66" s="43"/>
      <c r="AGX66" s="43"/>
      <c r="AGY66" s="43"/>
      <c r="AGZ66" s="43"/>
      <c r="AHA66" s="43"/>
      <c r="AHB66" s="43"/>
      <c r="AHC66" s="43"/>
      <c r="AHD66" s="43"/>
      <c r="AHE66" s="43"/>
      <c r="AHF66" s="43"/>
      <c r="AHG66" s="43"/>
      <c r="AHH66" s="43"/>
      <c r="AHI66" s="43"/>
      <c r="AHJ66" s="43"/>
      <c r="AHK66" s="43"/>
      <c r="AHL66" s="43"/>
      <c r="AHM66" s="43"/>
      <c r="AHN66" s="43"/>
      <c r="AHO66" s="43"/>
      <c r="AHP66" s="43"/>
      <c r="AHQ66" s="43"/>
      <c r="AHR66" s="43"/>
      <c r="AHS66" s="43"/>
      <c r="AHT66" s="43"/>
      <c r="AHU66" s="43"/>
      <c r="AHV66" s="43"/>
      <c r="AHW66" s="43"/>
      <c r="AHX66" s="43"/>
      <c r="AHY66" s="43"/>
      <c r="AHZ66" s="43"/>
      <c r="AIA66" s="43"/>
      <c r="AIB66" s="43"/>
      <c r="AIC66" s="43"/>
      <c r="AID66" s="43"/>
      <c r="AIE66" s="43"/>
      <c r="AIF66" s="43"/>
      <c r="AIG66" s="43"/>
      <c r="AIH66" s="43"/>
      <c r="AII66" s="43"/>
      <c r="AIJ66" s="43"/>
      <c r="AIK66" s="43"/>
      <c r="AIL66" s="43"/>
      <c r="AIM66" s="43"/>
      <c r="AIN66" s="43"/>
      <c r="AIO66" s="43"/>
      <c r="AIP66" s="43"/>
      <c r="AIQ66" s="43"/>
      <c r="AIR66" s="43"/>
      <c r="AIS66" s="43"/>
      <c r="AIT66" s="43"/>
      <c r="AIU66" s="43"/>
      <c r="AIV66" s="43"/>
      <c r="AIW66" s="43"/>
      <c r="AIX66" s="43"/>
      <c r="AIY66" s="43"/>
      <c r="AIZ66" s="43"/>
      <c r="AJA66" s="43"/>
      <c r="AJB66" s="43"/>
      <c r="AJC66" s="43"/>
      <c r="AJD66" s="43"/>
      <c r="AJE66" s="43"/>
      <c r="AJF66" s="43"/>
      <c r="AJG66" s="43"/>
      <c r="AJH66" s="43"/>
      <c r="AJI66" s="43"/>
      <c r="AJJ66" s="43"/>
      <c r="AJK66" s="43"/>
      <c r="AJL66" s="43"/>
      <c r="AJM66" s="43"/>
      <c r="AJN66" s="43"/>
      <c r="AJO66" s="43"/>
      <c r="AJP66" s="43"/>
      <c r="AJQ66" s="43"/>
      <c r="AJR66" s="43"/>
      <c r="AJS66" s="43"/>
      <c r="AJT66" s="43"/>
      <c r="AJU66" s="43"/>
      <c r="AJV66" s="43"/>
      <c r="AJW66" s="43"/>
      <c r="AJX66" s="43"/>
      <c r="AJY66" s="43"/>
      <c r="AJZ66" s="43"/>
      <c r="AKA66" s="43"/>
      <c r="AKB66" s="43"/>
      <c r="AKC66" s="43"/>
      <c r="AKD66" s="43"/>
      <c r="AKE66" s="43"/>
      <c r="AKF66" s="43"/>
      <c r="AKG66" s="43"/>
      <c r="AKH66" s="43"/>
      <c r="AKI66" s="43"/>
      <c r="AKJ66" s="43"/>
      <c r="AKK66" s="43"/>
      <c r="AKL66" s="43"/>
      <c r="AKM66" s="43"/>
      <c r="AKN66" s="43"/>
      <c r="AKO66" s="43"/>
      <c r="AKP66" s="43"/>
      <c r="AKQ66" s="43"/>
      <c r="AKR66" s="43"/>
      <c r="AKS66" s="43"/>
      <c r="AKT66" s="43"/>
      <c r="AKU66" s="43"/>
      <c r="AKV66" s="43"/>
      <c r="AKW66" s="43"/>
      <c r="AKX66" s="43"/>
      <c r="AKY66" s="43"/>
      <c r="AKZ66" s="43"/>
      <c r="ALA66" s="43"/>
      <c r="ALB66" s="43"/>
      <c r="ALC66" s="43"/>
      <c r="ALD66" s="43"/>
      <c r="ALE66" s="43"/>
      <c r="ALF66" s="43"/>
      <c r="ALG66" s="43"/>
      <c r="ALH66" s="43"/>
      <c r="ALI66" s="43"/>
      <c r="ALJ66" s="43"/>
      <c r="ALK66" s="43"/>
      <c r="ALL66" s="43"/>
      <c r="ALM66" s="43"/>
      <c r="ALN66" s="43"/>
      <c r="ALO66" s="43"/>
      <c r="ALP66" s="43"/>
      <c r="ALQ66" s="43"/>
      <c r="ALR66" s="43"/>
      <c r="ALS66" s="43"/>
      <c r="ALT66" s="43"/>
      <c r="ALU66" s="43"/>
      <c r="ALV66" s="43"/>
      <c r="ALW66" s="43"/>
      <c r="ALX66" s="43"/>
      <c r="ALY66" s="43"/>
      <c r="ALZ66" s="43"/>
      <c r="AMA66" s="43"/>
      <c r="AMB66" s="43"/>
      <c r="AMC66" s="43"/>
      <c r="AMD66" s="43"/>
      <c r="AME66" s="43"/>
      <c r="AMF66" s="43"/>
      <c r="AMG66" s="43"/>
      <c r="AMH66" s="43"/>
      <c r="AMI66" s="43"/>
      <c r="AMJ66" s="43"/>
      <c r="AMK66" s="43"/>
      <c r="AML66" s="43"/>
      <c r="AMM66" s="43"/>
      <c r="AMN66" s="43"/>
      <c r="AMO66" s="43"/>
      <c r="AMP66" s="43"/>
      <c r="AMQ66" s="43"/>
      <c r="AMR66" s="43"/>
      <c r="AMS66" s="43"/>
    </row>
    <row r="67" spans="1:1033" ht="15" hidden="1" customHeight="1" x14ac:dyDescent="0.2">
      <c r="A67" s="326"/>
      <c r="B67" s="44">
        <v>36</v>
      </c>
      <c r="C67" s="45" t="s">
        <v>35</v>
      </c>
      <c r="D67" s="36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90">
        <f t="shared" si="50"/>
        <v>0</v>
      </c>
      <c r="P67" s="132"/>
      <c r="Q67" s="90">
        <f t="shared" si="51"/>
        <v>0</v>
      </c>
      <c r="R67" s="132"/>
      <c r="S67" s="132"/>
      <c r="T67" s="90">
        <f t="shared" si="52"/>
        <v>0</v>
      </c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84">
        <f t="shared" si="54"/>
        <v>0</v>
      </c>
      <c r="AH67" s="132"/>
      <c r="AI67" s="132"/>
      <c r="AJ67" s="132"/>
      <c r="AK67" s="88">
        <f t="shared" si="55"/>
        <v>0</v>
      </c>
      <c r="AL67" s="88"/>
      <c r="AM67" s="132"/>
      <c r="AN67" s="132"/>
      <c r="AO67" s="132"/>
      <c r="AP67" s="132"/>
      <c r="AQ67" s="132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  <c r="AML67" s="43"/>
      <c r="AMM67" s="43"/>
      <c r="AMN67" s="43"/>
      <c r="AMO67" s="43"/>
      <c r="AMP67" s="43"/>
      <c r="AMQ67" s="43"/>
      <c r="AMR67" s="43"/>
      <c r="AMS67" s="43"/>
    </row>
    <row r="68" spans="1:1033" ht="15" hidden="1" customHeight="1" x14ac:dyDescent="0.2">
      <c r="A68" s="326"/>
      <c r="B68" s="44">
        <v>37</v>
      </c>
      <c r="C68" s="45" t="s">
        <v>67</v>
      </c>
      <c r="D68" s="36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90">
        <f t="shared" si="50"/>
        <v>0</v>
      </c>
      <c r="P68" s="132"/>
      <c r="Q68" s="90">
        <f t="shared" si="51"/>
        <v>0</v>
      </c>
      <c r="R68" s="132"/>
      <c r="S68" s="132"/>
      <c r="T68" s="90">
        <f t="shared" si="52"/>
        <v>0</v>
      </c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84">
        <f t="shared" si="54"/>
        <v>0</v>
      </c>
      <c r="AH68" s="132"/>
      <c r="AI68" s="132"/>
      <c r="AJ68" s="132"/>
      <c r="AK68" s="88">
        <f t="shared" si="55"/>
        <v>0</v>
      </c>
      <c r="AL68" s="88"/>
      <c r="AM68" s="132"/>
      <c r="AN68" s="132"/>
      <c r="AO68" s="132"/>
      <c r="AP68" s="132"/>
      <c r="AQ68" s="132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  <c r="AMJ68" s="43"/>
      <c r="AMK68" s="43"/>
      <c r="AML68" s="43"/>
      <c r="AMM68" s="43"/>
      <c r="AMN68" s="43"/>
      <c r="AMO68" s="43"/>
      <c r="AMP68" s="43"/>
      <c r="AMQ68" s="43"/>
      <c r="AMR68" s="43"/>
      <c r="AMS68" s="43"/>
    </row>
    <row r="69" spans="1:1033" ht="15" hidden="1" customHeight="1" x14ac:dyDescent="0.2">
      <c r="A69" s="326"/>
      <c r="B69" s="44">
        <v>40</v>
      </c>
      <c r="C69" s="45" t="s">
        <v>150</v>
      </c>
      <c r="D69" s="36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90">
        <f t="shared" si="50"/>
        <v>0</v>
      </c>
      <c r="P69" s="132"/>
      <c r="Q69" s="90">
        <f t="shared" si="51"/>
        <v>0</v>
      </c>
      <c r="R69" s="132"/>
      <c r="S69" s="132"/>
      <c r="T69" s="90">
        <f t="shared" si="52"/>
        <v>0</v>
      </c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84">
        <f t="shared" si="54"/>
        <v>0</v>
      </c>
      <c r="AH69" s="132"/>
      <c r="AI69" s="132"/>
      <c r="AJ69" s="132"/>
      <c r="AK69" s="88">
        <f t="shared" si="55"/>
        <v>0</v>
      </c>
      <c r="AL69" s="88"/>
      <c r="AM69" s="132"/>
      <c r="AN69" s="132"/>
      <c r="AO69" s="132"/>
      <c r="AP69" s="132"/>
      <c r="AQ69" s="132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  <c r="ALZ69" s="43"/>
      <c r="AMA69" s="43"/>
      <c r="AMB69" s="43"/>
      <c r="AMC69" s="43"/>
      <c r="AMD69" s="43"/>
      <c r="AME69" s="43"/>
      <c r="AMF69" s="43"/>
      <c r="AMG69" s="43"/>
      <c r="AMH69" s="43"/>
      <c r="AMI69" s="43"/>
      <c r="AMJ69" s="43"/>
      <c r="AMK69" s="43"/>
      <c r="AML69" s="43"/>
      <c r="AMM69" s="43"/>
      <c r="AMN69" s="43"/>
      <c r="AMO69" s="43"/>
      <c r="AMP69" s="43"/>
      <c r="AMQ69" s="43"/>
      <c r="AMR69" s="43"/>
      <c r="AMS69" s="43"/>
    </row>
    <row r="70" spans="1:1033" ht="15" hidden="1" customHeight="1" x14ac:dyDescent="0.2">
      <c r="A70" s="326"/>
      <c r="B70" s="44">
        <v>45</v>
      </c>
      <c r="C70" s="45" t="s">
        <v>180</v>
      </c>
      <c r="D70" s="36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90">
        <f t="shared" si="50"/>
        <v>0</v>
      </c>
      <c r="P70" s="132"/>
      <c r="Q70" s="90">
        <f t="shared" si="51"/>
        <v>0</v>
      </c>
      <c r="R70" s="132"/>
      <c r="S70" s="132"/>
      <c r="T70" s="90">
        <f t="shared" si="52"/>
        <v>0</v>
      </c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84">
        <f t="shared" si="54"/>
        <v>0</v>
      </c>
      <c r="AH70" s="132"/>
      <c r="AI70" s="132"/>
      <c r="AJ70" s="132"/>
      <c r="AK70" s="88">
        <f t="shared" si="55"/>
        <v>0</v>
      </c>
      <c r="AL70" s="88"/>
      <c r="AM70" s="132"/>
      <c r="AN70" s="132"/>
      <c r="AO70" s="132"/>
      <c r="AP70" s="132"/>
      <c r="AQ70" s="132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3"/>
      <c r="ALN70" s="43"/>
      <c r="ALO70" s="43"/>
      <c r="ALP70" s="43"/>
      <c r="ALQ70" s="43"/>
      <c r="ALR70" s="43"/>
      <c r="ALS70" s="43"/>
      <c r="ALT70" s="43"/>
      <c r="ALU70" s="43"/>
      <c r="ALV70" s="43"/>
      <c r="ALW70" s="43"/>
      <c r="ALX70" s="43"/>
      <c r="ALY70" s="43"/>
      <c r="ALZ70" s="43"/>
      <c r="AMA70" s="43"/>
      <c r="AMB70" s="43"/>
      <c r="AMC70" s="43"/>
      <c r="AMD70" s="43"/>
      <c r="AME70" s="43"/>
      <c r="AMF70" s="43"/>
      <c r="AMG70" s="43"/>
      <c r="AMH70" s="43"/>
      <c r="AMI70" s="43"/>
      <c r="AMJ70" s="43"/>
      <c r="AMK70" s="43"/>
      <c r="AML70" s="43"/>
      <c r="AMM70" s="43"/>
      <c r="AMN70" s="43"/>
      <c r="AMO70" s="43"/>
      <c r="AMP70" s="43"/>
      <c r="AMQ70" s="43"/>
      <c r="AMR70" s="43"/>
      <c r="AMS70" s="43"/>
    </row>
    <row r="71" spans="1:1033" ht="15" hidden="1" customHeight="1" x14ac:dyDescent="0.2">
      <c r="A71" s="326"/>
      <c r="B71" s="46">
        <v>46</v>
      </c>
      <c r="C71" s="47" t="s">
        <v>139</v>
      </c>
      <c r="D71" s="366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90">
        <f t="shared" si="50"/>
        <v>0</v>
      </c>
      <c r="P71" s="133"/>
      <c r="Q71" s="90">
        <f t="shared" si="51"/>
        <v>0</v>
      </c>
      <c r="R71" s="133"/>
      <c r="S71" s="133"/>
      <c r="T71" s="90">
        <f t="shared" ref="T71:T102" si="57">R71*$P$9</f>
        <v>0</v>
      </c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84">
        <f t="shared" si="54"/>
        <v>0</v>
      </c>
      <c r="AH71" s="133"/>
      <c r="AI71" s="133"/>
      <c r="AJ71" s="133"/>
      <c r="AK71" s="88">
        <f t="shared" si="55"/>
        <v>0</v>
      </c>
      <c r="AL71" s="88"/>
      <c r="AM71" s="133"/>
      <c r="AN71" s="133"/>
      <c r="AO71" s="133"/>
      <c r="AP71" s="133"/>
      <c r="AQ71" s="13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43"/>
      <c r="NB71" s="43"/>
      <c r="NC71" s="43"/>
      <c r="ND71" s="43"/>
      <c r="NE71" s="43"/>
      <c r="NF71" s="43"/>
      <c r="NG71" s="43"/>
      <c r="NH71" s="43"/>
      <c r="NI71" s="43"/>
      <c r="NJ71" s="43"/>
      <c r="NK71" s="43"/>
      <c r="NL71" s="43"/>
      <c r="NM71" s="43"/>
      <c r="NN71" s="43"/>
      <c r="NO71" s="43"/>
      <c r="NP71" s="43"/>
      <c r="NQ71" s="43"/>
      <c r="NR71" s="43"/>
      <c r="NS71" s="43"/>
      <c r="NT71" s="43"/>
      <c r="NU71" s="43"/>
      <c r="NV71" s="43"/>
      <c r="NW71" s="43"/>
      <c r="NX71" s="43"/>
      <c r="NY71" s="43"/>
      <c r="NZ71" s="43"/>
      <c r="OA71" s="43"/>
      <c r="OB71" s="43"/>
      <c r="OC71" s="43"/>
      <c r="OD71" s="43"/>
      <c r="OE71" s="43"/>
      <c r="OF71" s="43"/>
      <c r="OG71" s="43"/>
      <c r="OH71" s="43"/>
      <c r="OI71" s="43"/>
      <c r="OJ71" s="43"/>
      <c r="OK71" s="43"/>
      <c r="OL71" s="43"/>
      <c r="OM71" s="43"/>
      <c r="ON71" s="43"/>
      <c r="OO71" s="43"/>
      <c r="OP71" s="43"/>
      <c r="OQ71" s="43"/>
      <c r="OR71" s="43"/>
      <c r="OS71" s="43"/>
      <c r="OT71" s="43"/>
      <c r="OU71" s="43"/>
      <c r="OV71" s="43"/>
      <c r="OW71" s="43"/>
      <c r="OX71" s="43"/>
      <c r="OY71" s="43"/>
      <c r="OZ71" s="43"/>
      <c r="PA71" s="43"/>
      <c r="PB71" s="43"/>
      <c r="PC71" s="43"/>
      <c r="PD71" s="43"/>
      <c r="PE71" s="43"/>
      <c r="PF71" s="43"/>
      <c r="PG71" s="43"/>
      <c r="PH71" s="43"/>
      <c r="PI71" s="43"/>
      <c r="PJ71" s="43"/>
      <c r="PK71" s="43"/>
      <c r="PL71" s="43"/>
      <c r="PM71" s="43"/>
      <c r="PN71" s="43"/>
      <c r="PO71" s="43"/>
      <c r="PP71" s="43"/>
      <c r="PQ71" s="43"/>
      <c r="PR71" s="43"/>
      <c r="PS71" s="43"/>
      <c r="PT71" s="43"/>
      <c r="PU71" s="43"/>
      <c r="PV71" s="43"/>
      <c r="PW71" s="43"/>
      <c r="PX71" s="43"/>
      <c r="PY71" s="43"/>
      <c r="PZ71" s="43"/>
      <c r="QA71" s="43"/>
      <c r="QB71" s="43"/>
      <c r="QC71" s="43"/>
      <c r="QD71" s="43"/>
      <c r="QE71" s="43"/>
      <c r="QF71" s="43"/>
      <c r="QG71" s="43"/>
      <c r="QH71" s="43"/>
      <c r="QI71" s="43"/>
      <c r="QJ71" s="43"/>
      <c r="QK71" s="43"/>
      <c r="QL71" s="43"/>
      <c r="QM71" s="43"/>
      <c r="QN71" s="43"/>
      <c r="QO71" s="43"/>
      <c r="QP71" s="43"/>
      <c r="QQ71" s="43"/>
      <c r="QR71" s="43"/>
      <c r="QS71" s="43"/>
      <c r="QT71" s="43"/>
      <c r="QU71" s="43"/>
      <c r="QV71" s="43"/>
      <c r="QW71" s="43"/>
      <c r="QX71" s="43"/>
      <c r="QY71" s="43"/>
      <c r="QZ71" s="43"/>
      <c r="RA71" s="43"/>
      <c r="RB71" s="43"/>
      <c r="RC71" s="43"/>
      <c r="RD71" s="43"/>
      <c r="RE71" s="43"/>
      <c r="RF71" s="43"/>
      <c r="RG71" s="43"/>
      <c r="RH71" s="43"/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3"/>
      <c r="RT71" s="43"/>
      <c r="RU71" s="43"/>
      <c r="RV71" s="43"/>
      <c r="RW71" s="43"/>
      <c r="RX71" s="43"/>
      <c r="RY71" s="43"/>
      <c r="RZ71" s="43"/>
      <c r="SA71" s="43"/>
      <c r="SB71" s="43"/>
      <c r="SC71" s="43"/>
      <c r="SD71" s="43"/>
      <c r="SE71" s="43"/>
      <c r="SF71" s="43"/>
      <c r="SG71" s="43"/>
      <c r="SH71" s="43"/>
      <c r="SI71" s="43"/>
      <c r="SJ71" s="43"/>
      <c r="SK71" s="43"/>
      <c r="SL71" s="43"/>
      <c r="SM71" s="43"/>
      <c r="SN71" s="43"/>
      <c r="SO71" s="43"/>
      <c r="SP71" s="43"/>
      <c r="SQ71" s="43"/>
      <c r="SR71" s="43"/>
      <c r="SS71" s="43"/>
      <c r="ST71" s="43"/>
      <c r="SU71" s="43"/>
      <c r="SV71" s="43"/>
      <c r="SW71" s="43"/>
      <c r="SX71" s="43"/>
      <c r="SY71" s="43"/>
      <c r="SZ71" s="43"/>
      <c r="TA71" s="43"/>
      <c r="TB71" s="43"/>
      <c r="TC71" s="43"/>
      <c r="TD71" s="43"/>
      <c r="TE71" s="43"/>
      <c r="TF71" s="43"/>
      <c r="TG71" s="43"/>
      <c r="TH71" s="43"/>
      <c r="TI71" s="43"/>
      <c r="TJ71" s="43"/>
      <c r="TK71" s="43"/>
      <c r="TL71" s="43"/>
      <c r="TM71" s="43"/>
      <c r="TN71" s="43"/>
      <c r="TO71" s="43"/>
      <c r="TP71" s="43"/>
      <c r="TQ71" s="43"/>
      <c r="TR71" s="43"/>
      <c r="TS71" s="43"/>
      <c r="TT71" s="43"/>
      <c r="TU71" s="43"/>
      <c r="TV71" s="43"/>
      <c r="TW71" s="43"/>
      <c r="TX71" s="43"/>
      <c r="TY71" s="43"/>
      <c r="TZ71" s="43"/>
      <c r="UA71" s="43"/>
      <c r="UB71" s="43"/>
      <c r="UC71" s="43"/>
      <c r="UD71" s="43"/>
      <c r="UE71" s="43"/>
      <c r="UF71" s="43"/>
      <c r="UG71" s="43"/>
      <c r="UH71" s="43"/>
      <c r="UI71" s="43"/>
      <c r="UJ71" s="43"/>
      <c r="UK71" s="43"/>
      <c r="UL71" s="43"/>
      <c r="UM71" s="43"/>
      <c r="UN71" s="43"/>
      <c r="UO71" s="43"/>
      <c r="UP71" s="43"/>
      <c r="UQ71" s="43"/>
      <c r="UR71" s="43"/>
      <c r="US71" s="43"/>
      <c r="UT71" s="43"/>
      <c r="UU71" s="43"/>
      <c r="UV71" s="43"/>
      <c r="UW71" s="43"/>
      <c r="UX71" s="43"/>
      <c r="UY71" s="43"/>
      <c r="UZ71" s="43"/>
      <c r="VA71" s="43"/>
      <c r="VB71" s="43"/>
      <c r="VC71" s="43"/>
      <c r="VD71" s="43"/>
      <c r="VE71" s="43"/>
      <c r="VF71" s="43"/>
      <c r="VG71" s="43"/>
      <c r="VH71" s="43"/>
      <c r="VI71" s="43"/>
      <c r="VJ71" s="43"/>
      <c r="VK71" s="43"/>
      <c r="VL71" s="43"/>
      <c r="VM71" s="43"/>
      <c r="VN71" s="43"/>
      <c r="VO71" s="43"/>
      <c r="VP71" s="43"/>
      <c r="VQ71" s="43"/>
      <c r="VR71" s="43"/>
      <c r="VS71" s="43"/>
      <c r="VT71" s="43"/>
      <c r="VU71" s="43"/>
      <c r="VV71" s="43"/>
      <c r="VW71" s="43"/>
      <c r="VX71" s="43"/>
      <c r="VY71" s="43"/>
      <c r="VZ71" s="43"/>
      <c r="WA71" s="43"/>
      <c r="WB71" s="43"/>
      <c r="WC71" s="43"/>
      <c r="WD71" s="43"/>
      <c r="WE71" s="43"/>
      <c r="WF71" s="43"/>
      <c r="WG71" s="43"/>
      <c r="WH71" s="43"/>
      <c r="WI71" s="43"/>
      <c r="WJ71" s="43"/>
      <c r="WK71" s="43"/>
      <c r="WL71" s="43"/>
      <c r="WM71" s="43"/>
      <c r="WN71" s="43"/>
      <c r="WO71" s="43"/>
      <c r="WP71" s="43"/>
      <c r="WQ71" s="43"/>
      <c r="WR71" s="43"/>
      <c r="WS71" s="43"/>
      <c r="WT71" s="43"/>
      <c r="WU71" s="43"/>
      <c r="WV71" s="43"/>
      <c r="WW71" s="43"/>
      <c r="WX71" s="43"/>
      <c r="WY71" s="43"/>
      <c r="WZ71" s="43"/>
      <c r="XA71" s="43"/>
      <c r="XB71" s="43"/>
      <c r="XC71" s="43"/>
      <c r="XD71" s="43"/>
      <c r="XE71" s="43"/>
      <c r="XF71" s="43"/>
      <c r="XG71" s="43"/>
      <c r="XH71" s="43"/>
      <c r="XI71" s="43"/>
      <c r="XJ71" s="43"/>
      <c r="XK71" s="43"/>
      <c r="XL71" s="43"/>
      <c r="XM71" s="43"/>
      <c r="XN71" s="43"/>
      <c r="XO71" s="43"/>
      <c r="XP71" s="43"/>
      <c r="XQ71" s="43"/>
      <c r="XR71" s="43"/>
      <c r="XS71" s="43"/>
      <c r="XT71" s="43"/>
      <c r="XU71" s="43"/>
      <c r="XV71" s="43"/>
      <c r="XW71" s="43"/>
      <c r="XX71" s="43"/>
      <c r="XY71" s="43"/>
      <c r="XZ71" s="43"/>
      <c r="YA71" s="43"/>
      <c r="YB71" s="43"/>
      <c r="YC71" s="43"/>
      <c r="YD71" s="43"/>
      <c r="YE71" s="43"/>
      <c r="YF71" s="43"/>
      <c r="YG71" s="43"/>
      <c r="YH71" s="43"/>
      <c r="YI71" s="43"/>
      <c r="YJ71" s="43"/>
      <c r="YK71" s="43"/>
      <c r="YL71" s="43"/>
      <c r="YM71" s="43"/>
      <c r="YN71" s="43"/>
      <c r="YO71" s="43"/>
      <c r="YP71" s="43"/>
      <c r="YQ71" s="43"/>
      <c r="YR71" s="43"/>
      <c r="YS71" s="43"/>
      <c r="YT71" s="43"/>
      <c r="YU71" s="43"/>
      <c r="YV71" s="43"/>
      <c r="YW71" s="43"/>
      <c r="YX71" s="43"/>
      <c r="YY71" s="43"/>
      <c r="YZ71" s="43"/>
      <c r="ZA71" s="43"/>
      <c r="ZB71" s="43"/>
      <c r="ZC71" s="43"/>
      <c r="ZD71" s="43"/>
      <c r="ZE71" s="43"/>
      <c r="ZF71" s="43"/>
      <c r="ZG71" s="43"/>
      <c r="ZH71" s="43"/>
      <c r="ZI71" s="43"/>
      <c r="ZJ71" s="43"/>
      <c r="ZK71" s="43"/>
      <c r="ZL71" s="43"/>
      <c r="ZM71" s="43"/>
      <c r="ZN71" s="43"/>
      <c r="ZO71" s="43"/>
      <c r="ZP71" s="43"/>
      <c r="ZQ71" s="43"/>
      <c r="ZR71" s="43"/>
      <c r="ZS71" s="43"/>
      <c r="ZT71" s="43"/>
      <c r="ZU71" s="43"/>
      <c r="ZV71" s="43"/>
      <c r="ZW71" s="43"/>
      <c r="ZX71" s="43"/>
      <c r="ZY71" s="43"/>
      <c r="ZZ71" s="43"/>
      <c r="AAA71" s="43"/>
      <c r="AAB71" s="43"/>
      <c r="AAC71" s="43"/>
      <c r="AAD71" s="43"/>
      <c r="AAE71" s="43"/>
      <c r="AAF71" s="43"/>
      <c r="AAG71" s="43"/>
      <c r="AAH71" s="43"/>
      <c r="AAI71" s="43"/>
      <c r="AAJ71" s="43"/>
      <c r="AAK71" s="43"/>
      <c r="AAL71" s="43"/>
      <c r="AAM71" s="43"/>
      <c r="AAN71" s="43"/>
      <c r="AAO71" s="43"/>
      <c r="AAP71" s="43"/>
      <c r="AAQ71" s="43"/>
      <c r="AAR71" s="43"/>
      <c r="AAS71" s="43"/>
      <c r="AAT71" s="43"/>
      <c r="AAU71" s="43"/>
      <c r="AAV71" s="43"/>
      <c r="AAW71" s="43"/>
      <c r="AAX71" s="43"/>
      <c r="AAY71" s="43"/>
      <c r="AAZ71" s="43"/>
      <c r="ABA71" s="43"/>
      <c r="ABB71" s="43"/>
      <c r="ABC71" s="43"/>
      <c r="ABD71" s="43"/>
      <c r="ABE71" s="43"/>
      <c r="ABF71" s="43"/>
      <c r="ABG71" s="43"/>
      <c r="ABH71" s="43"/>
      <c r="ABI71" s="43"/>
      <c r="ABJ71" s="43"/>
      <c r="ABK71" s="43"/>
      <c r="ABL71" s="43"/>
      <c r="ABM71" s="43"/>
      <c r="ABN71" s="43"/>
      <c r="ABO71" s="43"/>
      <c r="ABP71" s="43"/>
      <c r="ABQ71" s="43"/>
      <c r="ABR71" s="43"/>
      <c r="ABS71" s="43"/>
      <c r="ABT71" s="43"/>
      <c r="ABU71" s="43"/>
      <c r="ABV71" s="43"/>
      <c r="ABW71" s="43"/>
      <c r="ABX71" s="43"/>
      <c r="ABY71" s="43"/>
      <c r="ABZ71" s="43"/>
      <c r="ACA71" s="43"/>
      <c r="ACB71" s="43"/>
      <c r="ACC71" s="43"/>
      <c r="ACD71" s="43"/>
      <c r="ACE71" s="43"/>
      <c r="ACF71" s="43"/>
      <c r="ACG71" s="43"/>
      <c r="ACH71" s="43"/>
      <c r="ACI71" s="43"/>
      <c r="ACJ71" s="43"/>
      <c r="ACK71" s="43"/>
      <c r="ACL71" s="43"/>
      <c r="ACM71" s="43"/>
      <c r="ACN71" s="43"/>
      <c r="ACO71" s="43"/>
      <c r="ACP71" s="43"/>
      <c r="ACQ71" s="43"/>
      <c r="ACR71" s="43"/>
      <c r="ACS71" s="43"/>
      <c r="ACT71" s="43"/>
      <c r="ACU71" s="43"/>
      <c r="ACV71" s="43"/>
      <c r="ACW71" s="43"/>
      <c r="ACX71" s="43"/>
      <c r="ACY71" s="43"/>
      <c r="ACZ71" s="43"/>
      <c r="ADA71" s="43"/>
      <c r="ADB71" s="43"/>
      <c r="ADC71" s="43"/>
      <c r="ADD71" s="43"/>
      <c r="ADE71" s="43"/>
      <c r="ADF71" s="43"/>
      <c r="ADG71" s="43"/>
      <c r="ADH71" s="43"/>
      <c r="ADI71" s="43"/>
      <c r="ADJ71" s="43"/>
      <c r="ADK71" s="43"/>
      <c r="ADL71" s="43"/>
      <c r="ADM71" s="43"/>
      <c r="ADN71" s="43"/>
      <c r="ADO71" s="43"/>
      <c r="ADP71" s="43"/>
      <c r="ADQ71" s="43"/>
      <c r="ADR71" s="43"/>
      <c r="ADS71" s="43"/>
      <c r="ADT71" s="43"/>
      <c r="ADU71" s="43"/>
      <c r="ADV71" s="43"/>
      <c r="ADW71" s="43"/>
      <c r="ADX71" s="43"/>
      <c r="ADY71" s="43"/>
      <c r="ADZ71" s="43"/>
      <c r="AEA71" s="43"/>
      <c r="AEB71" s="43"/>
      <c r="AEC71" s="43"/>
      <c r="AED71" s="43"/>
      <c r="AEE71" s="43"/>
      <c r="AEF71" s="43"/>
      <c r="AEG71" s="43"/>
      <c r="AEH71" s="43"/>
      <c r="AEI71" s="43"/>
      <c r="AEJ71" s="43"/>
      <c r="AEK71" s="43"/>
      <c r="AEL71" s="43"/>
      <c r="AEM71" s="43"/>
      <c r="AEN71" s="43"/>
      <c r="AEO71" s="43"/>
      <c r="AEP71" s="43"/>
      <c r="AEQ71" s="43"/>
      <c r="AER71" s="43"/>
      <c r="AES71" s="43"/>
      <c r="AET71" s="43"/>
      <c r="AEU71" s="43"/>
      <c r="AEV71" s="43"/>
      <c r="AEW71" s="43"/>
      <c r="AEX71" s="43"/>
      <c r="AEY71" s="43"/>
      <c r="AEZ71" s="43"/>
      <c r="AFA71" s="43"/>
      <c r="AFB71" s="43"/>
      <c r="AFC71" s="43"/>
      <c r="AFD71" s="43"/>
      <c r="AFE71" s="43"/>
      <c r="AFF71" s="43"/>
      <c r="AFG71" s="43"/>
      <c r="AFH71" s="43"/>
      <c r="AFI71" s="43"/>
      <c r="AFJ71" s="43"/>
      <c r="AFK71" s="43"/>
      <c r="AFL71" s="43"/>
      <c r="AFM71" s="43"/>
      <c r="AFN71" s="43"/>
      <c r="AFO71" s="43"/>
      <c r="AFP71" s="43"/>
      <c r="AFQ71" s="43"/>
      <c r="AFR71" s="43"/>
      <c r="AFS71" s="43"/>
      <c r="AFT71" s="43"/>
      <c r="AFU71" s="43"/>
      <c r="AFV71" s="43"/>
      <c r="AFW71" s="43"/>
      <c r="AFX71" s="43"/>
      <c r="AFY71" s="43"/>
      <c r="AFZ71" s="43"/>
      <c r="AGA71" s="43"/>
      <c r="AGB71" s="43"/>
      <c r="AGC71" s="43"/>
      <c r="AGD71" s="43"/>
      <c r="AGE71" s="43"/>
      <c r="AGF71" s="43"/>
      <c r="AGG71" s="43"/>
      <c r="AGH71" s="43"/>
      <c r="AGI71" s="43"/>
      <c r="AGJ71" s="43"/>
      <c r="AGK71" s="43"/>
      <c r="AGL71" s="43"/>
      <c r="AGM71" s="43"/>
      <c r="AGN71" s="43"/>
      <c r="AGO71" s="43"/>
      <c r="AGP71" s="43"/>
      <c r="AGQ71" s="43"/>
      <c r="AGR71" s="43"/>
      <c r="AGS71" s="43"/>
      <c r="AGT71" s="43"/>
      <c r="AGU71" s="43"/>
      <c r="AGV71" s="43"/>
      <c r="AGW71" s="43"/>
      <c r="AGX71" s="43"/>
      <c r="AGY71" s="43"/>
      <c r="AGZ71" s="43"/>
      <c r="AHA71" s="43"/>
      <c r="AHB71" s="43"/>
      <c r="AHC71" s="43"/>
      <c r="AHD71" s="43"/>
      <c r="AHE71" s="43"/>
      <c r="AHF71" s="43"/>
      <c r="AHG71" s="43"/>
      <c r="AHH71" s="43"/>
      <c r="AHI71" s="43"/>
      <c r="AHJ71" s="43"/>
      <c r="AHK71" s="43"/>
      <c r="AHL71" s="43"/>
      <c r="AHM71" s="43"/>
      <c r="AHN71" s="43"/>
      <c r="AHO71" s="43"/>
      <c r="AHP71" s="43"/>
      <c r="AHQ71" s="43"/>
      <c r="AHR71" s="43"/>
      <c r="AHS71" s="43"/>
      <c r="AHT71" s="43"/>
      <c r="AHU71" s="43"/>
      <c r="AHV71" s="43"/>
      <c r="AHW71" s="43"/>
      <c r="AHX71" s="43"/>
      <c r="AHY71" s="43"/>
      <c r="AHZ71" s="43"/>
      <c r="AIA71" s="43"/>
      <c r="AIB71" s="43"/>
      <c r="AIC71" s="43"/>
      <c r="AID71" s="43"/>
      <c r="AIE71" s="43"/>
      <c r="AIF71" s="43"/>
      <c r="AIG71" s="43"/>
      <c r="AIH71" s="43"/>
      <c r="AII71" s="43"/>
      <c r="AIJ71" s="43"/>
      <c r="AIK71" s="43"/>
      <c r="AIL71" s="43"/>
      <c r="AIM71" s="43"/>
      <c r="AIN71" s="43"/>
      <c r="AIO71" s="43"/>
      <c r="AIP71" s="43"/>
      <c r="AIQ71" s="43"/>
      <c r="AIR71" s="43"/>
      <c r="AIS71" s="43"/>
      <c r="AIT71" s="43"/>
      <c r="AIU71" s="43"/>
      <c r="AIV71" s="43"/>
      <c r="AIW71" s="43"/>
      <c r="AIX71" s="43"/>
      <c r="AIY71" s="43"/>
      <c r="AIZ71" s="43"/>
      <c r="AJA71" s="43"/>
      <c r="AJB71" s="43"/>
      <c r="AJC71" s="43"/>
      <c r="AJD71" s="43"/>
      <c r="AJE71" s="43"/>
      <c r="AJF71" s="43"/>
      <c r="AJG71" s="43"/>
      <c r="AJH71" s="43"/>
      <c r="AJI71" s="43"/>
      <c r="AJJ71" s="43"/>
      <c r="AJK71" s="43"/>
      <c r="AJL71" s="43"/>
      <c r="AJM71" s="43"/>
      <c r="AJN71" s="43"/>
      <c r="AJO71" s="43"/>
      <c r="AJP71" s="43"/>
      <c r="AJQ71" s="43"/>
      <c r="AJR71" s="43"/>
      <c r="AJS71" s="43"/>
      <c r="AJT71" s="43"/>
      <c r="AJU71" s="43"/>
      <c r="AJV71" s="43"/>
      <c r="AJW71" s="43"/>
      <c r="AJX71" s="43"/>
      <c r="AJY71" s="43"/>
      <c r="AJZ71" s="43"/>
      <c r="AKA71" s="43"/>
      <c r="AKB71" s="43"/>
      <c r="AKC71" s="43"/>
      <c r="AKD71" s="43"/>
      <c r="AKE71" s="43"/>
      <c r="AKF71" s="43"/>
      <c r="AKG71" s="43"/>
      <c r="AKH71" s="43"/>
      <c r="AKI71" s="43"/>
      <c r="AKJ71" s="43"/>
      <c r="AKK71" s="43"/>
      <c r="AKL71" s="43"/>
      <c r="AKM71" s="43"/>
      <c r="AKN71" s="43"/>
      <c r="AKO71" s="43"/>
      <c r="AKP71" s="43"/>
      <c r="AKQ71" s="43"/>
      <c r="AKR71" s="43"/>
      <c r="AKS71" s="43"/>
      <c r="AKT71" s="43"/>
      <c r="AKU71" s="43"/>
      <c r="AKV71" s="43"/>
      <c r="AKW71" s="43"/>
      <c r="AKX71" s="43"/>
      <c r="AKY71" s="43"/>
      <c r="AKZ71" s="43"/>
      <c r="ALA71" s="43"/>
      <c r="ALB71" s="43"/>
      <c r="ALC71" s="43"/>
      <c r="ALD71" s="43"/>
      <c r="ALE71" s="43"/>
      <c r="ALF71" s="43"/>
      <c r="ALG71" s="43"/>
      <c r="ALH71" s="43"/>
      <c r="ALI71" s="43"/>
      <c r="ALJ71" s="43"/>
      <c r="ALK71" s="43"/>
      <c r="ALL71" s="43"/>
      <c r="ALM71" s="43"/>
      <c r="ALN71" s="43"/>
      <c r="ALO71" s="43"/>
      <c r="ALP71" s="43"/>
      <c r="ALQ71" s="43"/>
      <c r="ALR71" s="43"/>
      <c r="ALS71" s="43"/>
      <c r="ALT71" s="43"/>
      <c r="ALU71" s="43"/>
      <c r="ALV71" s="43"/>
      <c r="ALW71" s="43"/>
      <c r="ALX71" s="43"/>
      <c r="ALY71" s="43"/>
      <c r="ALZ71" s="43"/>
      <c r="AMA71" s="43"/>
      <c r="AMB71" s="43"/>
      <c r="AMC71" s="43"/>
      <c r="AMD71" s="43"/>
      <c r="AME71" s="43"/>
      <c r="AMF71" s="43"/>
      <c r="AMG71" s="43"/>
      <c r="AMH71" s="43"/>
      <c r="AMI71" s="43"/>
      <c r="AMJ71" s="43"/>
      <c r="AMK71" s="43"/>
      <c r="AML71" s="43"/>
      <c r="AMM71" s="43"/>
      <c r="AMN71" s="43"/>
      <c r="AMO71" s="43"/>
      <c r="AMP71" s="43"/>
      <c r="AMQ71" s="43"/>
      <c r="AMR71" s="43"/>
      <c r="AMS71" s="43"/>
    </row>
    <row r="72" spans="1:1033" ht="15" hidden="1" customHeight="1" x14ac:dyDescent="0.2">
      <c r="A72" s="326" t="s">
        <v>289</v>
      </c>
      <c r="B72" s="41">
        <v>62</v>
      </c>
      <c r="C72" s="42" t="s">
        <v>11</v>
      </c>
      <c r="D72" s="366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90">
        <f t="shared" si="50"/>
        <v>0</v>
      </c>
      <c r="P72" s="131"/>
      <c r="Q72" s="90">
        <f t="shared" si="51"/>
        <v>0</v>
      </c>
      <c r="R72" s="131"/>
      <c r="S72" s="131"/>
      <c r="T72" s="90">
        <f t="shared" si="57"/>
        <v>0</v>
      </c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84">
        <f t="shared" si="54"/>
        <v>0</v>
      </c>
      <c r="AH72" s="131"/>
      <c r="AI72" s="131"/>
      <c r="AJ72" s="131"/>
      <c r="AK72" s="88">
        <f t="shared" si="55"/>
        <v>0</v>
      </c>
      <c r="AL72" s="88"/>
      <c r="AM72" s="131"/>
      <c r="AN72" s="131"/>
      <c r="AO72" s="131"/>
      <c r="AP72" s="131"/>
      <c r="AQ72" s="131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  <c r="ALZ72" s="43"/>
      <c r="AMA72" s="43"/>
      <c r="AMB72" s="43"/>
      <c r="AMC72" s="43"/>
      <c r="AMD72" s="43"/>
      <c r="AME72" s="43"/>
      <c r="AMF72" s="43"/>
      <c r="AMG72" s="43"/>
      <c r="AMH72" s="43"/>
      <c r="AMI72" s="43"/>
      <c r="AMJ72" s="43"/>
      <c r="AMK72" s="43"/>
      <c r="AML72" s="43"/>
      <c r="AMM72" s="43"/>
      <c r="AMN72" s="43"/>
      <c r="AMO72" s="43"/>
      <c r="AMP72" s="43"/>
      <c r="AMQ72" s="43"/>
      <c r="AMR72" s="43"/>
      <c r="AMS72" s="43"/>
    </row>
    <row r="73" spans="1:1033" ht="15" hidden="1" customHeight="1" x14ac:dyDescent="0.2">
      <c r="A73" s="326"/>
      <c r="B73" s="44">
        <v>63</v>
      </c>
      <c r="C73" s="45" t="s">
        <v>23</v>
      </c>
      <c r="D73" s="36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90">
        <f t="shared" si="50"/>
        <v>0</v>
      </c>
      <c r="P73" s="132"/>
      <c r="Q73" s="90">
        <f t="shared" si="51"/>
        <v>0</v>
      </c>
      <c r="R73" s="132"/>
      <c r="S73" s="132"/>
      <c r="T73" s="90">
        <f t="shared" si="57"/>
        <v>0</v>
      </c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84">
        <f t="shared" si="54"/>
        <v>0</v>
      </c>
      <c r="AH73" s="132"/>
      <c r="AI73" s="132"/>
      <c r="AJ73" s="132"/>
      <c r="AK73" s="88">
        <f t="shared" si="55"/>
        <v>0</v>
      </c>
      <c r="AL73" s="88"/>
      <c r="AM73" s="132"/>
      <c r="AN73" s="132"/>
      <c r="AO73" s="132"/>
      <c r="AP73" s="132"/>
      <c r="AQ73" s="132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3"/>
      <c r="ALN73" s="43"/>
      <c r="ALO73" s="43"/>
      <c r="ALP73" s="43"/>
      <c r="ALQ73" s="43"/>
      <c r="ALR73" s="43"/>
      <c r="ALS73" s="43"/>
      <c r="ALT73" s="43"/>
      <c r="ALU73" s="43"/>
      <c r="ALV73" s="43"/>
      <c r="ALW73" s="43"/>
      <c r="ALX73" s="43"/>
      <c r="ALY73" s="43"/>
      <c r="ALZ73" s="43"/>
      <c r="AMA73" s="43"/>
      <c r="AMB73" s="43"/>
      <c r="AMC73" s="43"/>
      <c r="AMD73" s="43"/>
      <c r="AME73" s="43"/>
      <c r="AMF73" s="43"/>
      <c r="AMG73" s="43"/>
      <c r="AMH73" s="43"/>
      <c r="AMI73" s="43"/>
      <c r="AMJ73" s="43"/>
      <c r="AMK73" s="43"/>
      <c r="AML73" s="43"/>
      <c r="AMM73" s="43"/>
      <c r="AMN73" s="43"/>
      <c r="AMO73" s="43"/>
      <c r="AMP73" s="43"/>
      <c r="AMQ73" s="43"/>
      <c r="AMR73" s="43"/>
      <c r="AMS73" s="43"/>
    </row>
    <row r="74" spans="1:1033" ht="15" hidden="1" customHeight="1" x14ac:dyDescent="0.2">
      <c r="A74" s="326"/>
      <c r="B74" s="44">
        <v>65</v>
      </c>
      <c r="C74" s="45" t="s">
        <v>51</v>
      </c>
      <c r="D74" s="36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90">
        <f t="shared" si="50"/>
        <v>0</v>
      </c>
      <c r="P74" s="132"/>
      <c r="Q74" s="90">
        <f t="shared" si="51"/>
        <v>0</v>
      </c>
      <c r="R74" s="132"/>
      <c r="S74" s="132"/>
      <c r="T74" s="90">
        <f t="shared" si="57"/>
        <v>0</v>
      </c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84">
        <f t="shared" si="54"/>
        <v>0</v>
      </c>
      <c r="AH74" s="132"/>
      <c r="AI74" s="132"/>
      <c r="AJ74" s="132"/>
      <c r="AK74" s="88">
        <f t="shared" si="55"/>
        <v>0</v>
      </c>
      <c r="AL74" s="88"/>
      <c r="AM74" s="132"/>
      <c r="AN74" s="132"/>
      <c r="AO74" s="132"/>
      <c r="AP74" s="132"/>
      <c r="AQ74" s="132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3"/>
      <c r="ALN74" s="43"/>
      <c r="ALO74" s="43"/>
      <c r="ALP74" s="43"/>
      <c r="ALQ74" s="43"/>
      <c r="ALR74" s="43"/>
      <c r="ALS74" s="43"/>
      <c r="ALT74" s="43"/>
      <c r="ALU74" s="43"/>
      <c r="ALV74" s="43"/>
      <c r="ALW74" s="43"/>
      <c r="ALX74" s="43"/>
      <c r="ALY74" s="43"/>
      <c r="ALZ74" s="43"/>
      <c r="AMA74" s="43"/>
      <c r="AMB74" s="43"/>
      <c r="AMC74" s="43"/>
      <c r="AMD74" s="43"/>
      <c r="AME74" s="43"/>
      <c r="AMF74" s="43"/>
      <c r="AMG74" s="43"/>
      <c r="AMH74" s="43"/>
      <c r="AMI74" s="43"/>
      <c r="AMJ74" s="43"/>
      <c r="AMK74" s="43"/>
      <c r="AML74" s="43"/>
      <c r="AMM74" s="43"/>
      <c r="AMN74" s="43"/>
      <c r="AMO74" s="43"/>
      <c r="AMP74" s="43"/>
      <c r="AMQ74" s="43"/>
      <c r="AMR74" s="43"/>
      <c r="AMS74" s="43"/>
    </row>
    <row r="75" spans="1:1033" ht="15" hidden="1" customHeight="1" x14ac:dyDescent="0.2">
      <c r="A75" s="326"/>
      <c r="B75" s="44">
        <v>66</v>
      </c>
      <c r="C75" s="45" t="s">
        <v>105</v>
      </c>
      <c r="D75" s="36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90">
        <f t="shared" si="50"/>
        <v>0</v>
      </c>
      <c r="P75" s="132"/>
      <c r="Q75" s="90">
        <f t="shared" si="51"/>
        <v>0</v>
      </c>
      <c r="R75" s="132"/>
      <c r="S75" s="132"/>
      <c r="T75" s="90">
        <f t="shared" si="57"/>
        <v>0</v>
      </c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84">
        <f t="shared" si="54"/>
        <v>0</v>
      </c>
      <c r="AH75" s="132"/>
      <c r="AI75" s="132"/>
      <c r="AJ75" s="132"/>
      <c r="AK75" s="88">
        <f t="shared" si="55"/>
        <v>0</v>
      </c>
      <c r="AL75" s="88"/>
      <c r="AM75" s="132"/>
      <c r="AN75" s="132"/>
      <c r="AO75" s="132"/>
      <c r="AP75" s="132"/>
      <c r="AQ75" s="132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43"/>
      <c r="NB75" s="43"/>
      <c r="NC75" s="43"/>
      <c r="ND75" s="43"/>
      <c r="NE75" s="43"/>
      <c r="NF75" s="43"/>
      <c r="NG75" s="43"/>
      <c r="NH75" s="43"/>
      <c r="NI75" s="43"/>
      <c r="NJ75" s="43"/>
      <c r="NK75" s="43"/>
      <c r="NL75" s="43"/>
      <c r="NM75" s="43"/>
      <c r="NN75" s="43"/>
      <c r="NO75" s="43"/>
      <c r="NP75" s="43"/>
      <c r="NQ75" s="43"/>
      <c r="NR75" s="43"/>
      <c r="NS75" s="43"/>
      <c r="NT75" s="43"/>
      <c r="NU75" s="43"/>
      <c r="NV75" s="43"/>
      <c r="NW75" s="43"/>
      <c r="NX75" s="43"/>
      <c r="NY75" s="43"/>
      <c r="NZ75" s="43"/>
      <c r="OA75" s="43"/>
      <c r="OB75" s="43"/>
      <c r="OC75" s="43"/>
      <c r="OD75" s="43"/>
      <c r="OE75" s="43"/>
      <c r="OF75" s="43"/>
      <c r="OG75" s="43"/>
      <c r="OH75" s="43"/>
      <c r="OI75" s="43"/>
      <c r="OJ75" s="43"/>
      <c r="OK75" s="43"/>
      <c r="OL75" s="43"/>
      <c r="OM75" s="43"/>
      <c r="ON75" s="43"/>
      <c r="OO75" s="43"/>
      <c r="OP75" s="43"/>
      <c r="OQ75" s="43"/>
      <c r="OR75" s="43"/>
      <c r="OS75" s="43"/>
      <c r="OT75" s="43"/>
      <c r="OU75" s="43"/>
      <c r="OV75" s="43"/>
      <c r="OW75" s="43"/>
      <c r="OX75" s="43"/>
      <c r="OY75" s="43"/>
      <c r="OZ75" s="43"/>
      <c r="PA75" s="43"/>
      <c r="PB75" s="43"/>
      <c r="PC75" s="43"/>
      <c r="PD75" s="43"/>
      <c r="PE75" s="43"/>
      <c r="PF75" s="43"/>
      <c r="PG75" s="43"/>
      <c r="PH75" s="43"/>
      <c r="PI75" s="43"/>
      <c r="PJ75" s="43"/>
      <c r="PK75" s="43"/>
      <c r="PL75" s="43"/>
      <c r="PM75" s="43"/>
      <c r="PN75" s="43"/>
      <c r="PO75" s="43"/>
      <c r="PP75" s="43"/>
      <c r="PQ75" s="43"/>
      <c r="PR75" s="43"/>
      <c r="PS75" s="43"/>
      <c r="PT75" s="43"/>
      <c r="PU75" s="43"/>
      <c r="PV75" s="43"/>
      <c r="PW75" s="43"/>
      <c r="PX75" s="43"/>
      <c r="PY75" s="43"/>
      <c r="PZ75" s="43"/>
      <c r="QA75" s="43"/>
      <c r="QB75" s="43"/>
      <c r="QC75" s="43"/>
      <c r="QD75" s="43"/>
      <c r="QE75" s="43"/>
      <c r="QF75" s="43"/>
      <c r="QG75" s="43"/>
      <c r="QH75" s="43"/>
      <c r="QI75" s="43"/>
      <c r="QJ75" s="43"/>
      <c r="QK75" s="43"/>
      <c r="QL75" s="43"/>
      <c r="QM75" s="43"/>
      <c r="QN75" s="43"/>
      <c r="QO75" s="43"/>
      <c r="QP75" s="43"/>
      <c r="QQ75" s="43"/>
      <c r="QR75" s="43"/>
      <c r="QS75" s="43"/>
      <c r="QT75" s="43"/>
      <c r="QU75" s="43"/>
      <c r="QV75" s="43"/>
      <c r="QW75" s="43"/>
      <c r="QX75" s="43"/>
      <c r="QY75" s="43"/>
      <c r="QZ75" s="43"/>
      <c r="RA75" s="43"/>
      <c r="RB75" s="43"/>
      <c r="RC75" s="43"/>
      <c r="RD75" s="43"/>
      <c r="RE75" s="43"/>
      <c r="RF75" s="43"/>
      <c r="RG75" s="43"/>
      <c r="RH75" s="43"/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3"/>
      <c r="RT75" s="43"/>
      <c r="RU75" s="43"/>
      <c r="RV75" s="43"/>
      <c r="RW75" s="43"/>
      <c r="RX75" s="43"/>
      <c r="RY75" s="43"/>
      <c r="RZ75" s="43"/>
      <c r="SA75" s="43"/>
      <c r="SB75" s="43"/>
      <c r="SC75" s="43"/>
      <c r="SD75" s="43"/>
      <c r="SE75" s="43"/>
      <c r="SF75" s="43"/>
      <c r="SG75" s="43"/>
      <c r="SH75" s="43"/>
      <c r="SI75" s="43"/>
      <c r="SJ75" s="43"/>
      <c r="SK75" s="43"/>
      <c r="SL75" s="43"/>
      <c r="SM75" s="43"/>
      <c r="SN75" s="43"/>
      <c r="SO75" s="43"/>
      <c r="SP75" s="43"/>
      <c r="SQ75" s="43"/>
      <c r="SR75" s="43"/>
      <c r="SS75" s="43"/>
      <c r="ST75" s="43"/>
      <c r="SU75" s="43"/>
      <c r="SV75" s="43"/>
      <c r="SW75" s="43"/>
      <c r="SX75" s="43"/>
      <c r="SY75" s="43"/>
      <c r="SZ75" s="43"/>
      <c r="TA75" s="43"/>
      <c r="TB75" s="43"/>
      <c r="TC75" s="43"/>
      <c r="TD75" s="43"/>
      <c r="TE75" s="43"/>
      <c r="TF75" s="43"/>
      <c r="TG75" s="43"/>
      <c r="TH75" s="43"/>
      <c r="TI75" s="43"/>
      <c r="TJ75" s="43"/>
      <c r="TK75" s="43"/>
      <c r="TL75" s="43"/>
      <c r="TM75" s="43"/>
      <c r="TN75" s="43"/>
      <c r="TO75" s="43"/>
      <c r="TP75" s="43"/>
      <c r="TQ75" s="43"/>
      <c r="TR75" s="43"/>
      <c r="TS75" s="43"/>
      <c r="TT75" s="43"/>
      <c r="TU75" s="43"/>
      <c r="TV75" s="43"/>
      <c r="TW75" s="43"/>
      <c r="TX75" s="43"/>
      <c r="TY75" s="43"/>
      <c r="TZ75" s="43"/>
      <c r="UA75" s="43"/>
      <c r="UB75" s="43"/>
      <c r="UC75" s="43"/>
      <c r="UD75" s="43"/>
      <c r="UE75" s="43"/>
      <c r="UF75" s="43"/>
      <c r="UG75" s="43"/>
      <c r="UH75" s="43"/>
      <c r="UI75" s="43"/>
      <c r="UJ75" s="43"/>
      <c r="UK75" s="43"/>
      <c r="UL75" s="43"/>
      <c r="UM75" s="43"/>
      <c r="UN75" s="43"/>
      <c r="UO75" s="43"/>
      <c r="UP75" s="43"/>
      <c r="UQ75" s="43"/>
      <c r="UR75" s="43"/>
      <c r="US75" s="43"/>
      <c r="UT75" s="43"/>
      <c r="UU75" s="43"/>
      <c r="UV75" s="43"/>
      <c r="UW75" s="43"/>
      <c r="UX75" s="43"/>
      <c r="UY75" s="43"/>
      <c r="UZ75" s="43"/>
      <c r="VA75" s="43"/>
      <c r="VB75" s="43"/>
      <c r="VC75" s="43"/>
      <c r="VD75" s="43"/>
      <c r="VE75" s="43"/>
      <c r="VF75" s="43"/>
      <c r="VG75" s="43"/>
      <c r="VH75" s="43"/>
      <c r="VI75" s="43"/>
      <c r="VJ75" s="43"/>
      <c r="VK75" s="43"/>
      <c r="VL75" s="43"/>
      <c r="VM75" s="43"/>
      <c r="VN75" s="43"/>
      <c r="VO75" s="43"/>
      <c r="VP75" s="43"/>
      <c r="VQ75" s="43"/>
      <c r="VR75" s="43"/>
      <c r="VS75" s="43"/>
      <c r="VT75" s="43"/>
      <c r="VU75" s="43"/>
      <c r="VV75" s="43"/>
      <c r="VW75" s="43"/>
      <c r="VX75" s="43"/>
      <c r="VY75" s="43"/>
      <c r="VZ75" s="43"/>
      <c r="WA75" s="43"/>
      <c r="WB75" s="43"/>
      <c r="WC75" s="43"/>
      <c r="WD75" s="43"/>
      <c r="WE75" s="43"/>
      <c r="WF75" s="43"/>
      <c r="WG75" s="43"/>
      <c r="WH75" s="43"/>
      <c r="WI75" s="43"/>
      <c r="WJ75" s="43"/>
      <c r="WK75" s="43"/>
      <c r="WL75" s="43"/>
      <c r="WM75" s="43"/>
      <c r="WN75" s="43"/>
      <c r="WO75" s="43"/>
      <c r="WP75" s="43"/>
      <c r="WQ75" s="43"/>
      <c r="WR75" s="43"/>
      <c r="WS75" s="43"/>
      <c r="WT75" s="43"/>
      <c r="WU75" s="43"/>
      <c r="WV75" s="43"/>
      <c r="WW75" s="43"/>
      <c r="WX75" s="43"/>
      <c r="WY75" s="43"/>
      <c r="WZ75" s="43"/>
      <c r="XA75" s="43"/>
      <c r="XB75" s="43"/>
      <c r="XC75" s="43"/>
      <c r="XD75" s="43"/>
      <c r="XE75" s="43"/>
      <c r="XF75" s="43"/>
      <c r="XG75" s="43"/>
      <c r="XH75" s="43"/>
      <c r="XI75" s="43"/>
      <c r="XJ75" s="43"/>
      <c r="XK75" s="43"/>
      <c r="XL75" s="43"/>
      <c r="XM75" s="43"/>
      <c r="XN75" s="43"/>
      <c r="XO75" s="43"/>
      <c r="XP75" s="43"/>
      <c r="XQ75" s="43"/>
      <c r="XR75" s="43"/>
      <c r="XS75" s="43"/>
      <c r="XT75" s="43"/>
      <c r="XU75" s="43"/>
      <c r="XV75" s="43"/>
      <c r="XW75" s="43"/>
      <c r="XX75" s="43"/>
      <c r="XY75" s="43"/>
      <c r="XZ75" s="43"/>
      <c r="YA75" s="43"/>
      <c r="YB75" s="43"/>
      <c r="YC75" s="43"/>
      <c r="YD75" s="43"/>
      <c r="YE75" s="43"/>
      <c r="YF75" s="43"/>
      <c r="YG75" s="43"/>
      <c r="YH75" s="43"/>
      <c r="YI75" s="43"/>
      <c r="YJ75" s="43"/>
      <c r="YK75" s="43"/>
      <c r="YL75" s="43"/>
      <c r="YM75" s="43"/>
      <c r="YN75" s="43"/>
      <c r="YO75" s="43"/>
      <c r="YP75" s="43"/>
      <c r="YQ75" s="43"/>
      <c r="YR75" s="43"/>
      <c r="YS75" s="43"/>
      <c r="YT75" s="43"/>
      <c r="YU75" s="43"/>
      <c r="YV75" s="43"/>
      <c r="YW75" s="43"/>
      <c r="YX75" s="43"/>
      <c r="YY75" s="43"/>
      <c r="YZ75" s="43"/>
      <c r="ZA75" s="43"/>
      <c r="ZB75" s="43"/>
      <c r="ZC75" s="43"/>
      <c r="ZD75" s="43"/>
      <c r="ZE75" s="43"/>
      <c r="ZF75" s="43"/>
      <c r="ZG75" s="43"/>
      <c r="ZH75" s="43"/>
      <c r="ZI75" s="43"/>
      <c r="ZJ75" s="43"/>
      <c r="ZK75" s="43"/>
      <c r="ZL75" s="43"/>
      <c r="ZM75" s="43"/>
      <c r="ZN75" s="43"/>
      <c r="ZO75" s="43"/>
      <c r="ZP75" s="43"/>
      <c r="ZQ75" s="43"/>
      <c r="ZR75" s="43"/>
      <c r="ZS75" s="43"/>
      <c r="ZT75" s="43"/>
      <c r="ZU75" s="43"/>
      <c r="ZV75" s="43"/>
      <c r="ZW75" s="43"/>
      <c r="ZX75" s="43"/>
      <c r="ZY75" s="43"/>
      <c r="ZZ75" s="43"/>
      <c r="AAA75" s="43"/>
      <c r="AAB75" s="43"/>
      <c r="AAC75" s="43"/>
      <c r="AAD75" s="43"/>
      <c r="AAE75" s="43"/>
      <c r="AAF75" s="43"/>
      <c r="AAG75" s="43"/>
      <c r="AAH75" s="43"/>
      <c r="AAI75" s="43"/>
      <c r="AAJ75" s="43"/>
      <c r="AAK75" s="43"/>
      <c r="AAL75" s="43"/>
      <c r="AAM75" s="43"/>
      <c r="AAN75" s="43"/>
      <c r="AAO75" s="43"/>
      <c r="AAP75" s="43"/>
      <c r="AAQ75" s="43"/>
      <c r="AAR75" s="43"/>
      <c r="AAS75" s="43"/>
      <c r="AAT75" s="43"/>
      <c r="AAU75" s="43"/>
      <c r="AAV75" s="43"/>
      <c r="AAW75" s="43"/>
      <c r="AAX75" s="43"/>
      <c r="AAY75" s="43"/>
      <c r="AAZ75" s="43"/>
      <c r="ABA75" s="43"/>
      <c r="ABB75" s="43"/>
      <c r="ABC75" s="43"/>
      <c r="ABD75" s="43"/>
      <c r="ABE75" s="43"/>
      <c r="ABF75" s="43"/>
      <c r="ABG75" s="43"/>
      <c r="ABH75" s="43"/>
      <c r="ABI75" s="43"/>
      <c r="ABJ75" s="43"/>
      <c r="ABK75" s="43"/>
      <c r="ABL75" s="43"/>
      <c r="ABM75" s="43"/>
      <c r="ABN75" s="43"/>
      <c r="ABO75" s="43"/>
      <c r="ABP75" s="43"/>
      <c r="ABQ75" s="43"/>
      <c r="ABR75" s="43"/>
      <c r="ABS75" s="43"/>
      <c r="ABT75" s="43"/>
      <c r="ABU75" s="43"/>
      <c r="ABV75" s="43"/>
      <c r="ABW75" s="43"/>
      <c r="ABX75" s="43"/>
      <c r="ABY75" s="43"/>
      <c r="ABZ75" s="43"/>
      <c r="ACA75" s="43"/>
      <c r="ACB75" s="43"/>
      <c r="ACC75" s="43"/>
      <c r="ACD75" s="43"/>
      <c r="ACE75" s="43"/>
      <c r="ACF75" s="43"/>
      <c r="ACG75" s="43"/>
      <c r="ACH75" s="43"/>
      <c r="ACI75" s="43"/>
      <c r="ACJ75" s="43"/>
      <c r="ACK75" s="43"/>
      <c r="ACL75" s="43"/>
      <c r="ACM75" s="43"/>
      <c r="ACN75" s="43"/>
      <c r="ACO75" s="43"/>
      <c r="ACP75" s="43"/>
      <c r="ACQ75" s="43"/>
      <c r="ACR75" s="43"/>
      <c r="ACS75" s="43"/>
      <c r="ACT75" s="43"/>
      <c r="ACU75" s="43"/>
      <c r="ACV75" s="43"/>
      <c r="ACW75" s="43"/>
      <c r="ACX75" s="43"/>
      <c r="ACY75" s="43"/>
      <c r="ACZ75" s="43"/>
      <c r="ADA75" s="43"/>
      <c r="ADB75" s="43"/>
      <c r="ADC75" s="43"/>
      <c r="ADD75" s="43"/>
      <c r="ADE75" s="43"/>
      <c r="ADF75" s="43"/>
      <c r="ADG75" s="43"/>
      <c r="ADH75" s="43"/>
      <c r="ADI75" s="43"/>
      <c r="ADJ75" s="43"/>
      <c r="ADK75" s="43"/>
      <c r="ADL75" s="43"/>
      <c r="ADM75" s="43"/>
      <c r="ADN75" s="43"/>
      <c r="ADO75" s="43"/>
      <c r="ADP75" s="43"/>
      <c r="ADQ75" s="43"/>
      <c r="ADR75" s="43"/>
      <c r="ADS75" s="43"/>
      <c r="ADT75" s="43"/>
      <c r="ADU75" s="43"/>
      <c r="ADV75" s="43"/>
      <c r="ADW75" s="43"/>
      <c r="ADX75" s="43"/>
      <c r="ADY75" s="43"/>
      <c r="ADZ75" s="43"/>
      <c r="AEA75" s="43"/>
      <c r="AEB75" s="43"/>
      <c r="AEC75" s="43"/>
      <c r="AED75" s="43"/>
      <c r="AEE75" s="43"/>
      <c r="AEF75" s="43"/>
      <c r="AEG75" s="43"/>
      <c r="AEH75" s="43"/>
      <c r="AEI75" s="43"/>
      <c r="AEJ75" s="43"/>
      <c r="AEK75" s="43"/>
      <c r="AEL75" s="43"/>
      <c r="AEM75" s="43"/>
      <c r="AEN75" s="43"/>
      <c r="AEO75" s="43"/>
      <c r="AEP75" s="43"/>
      <c r="AEQ75" s="43"/>
      <c r="AER75" s="43"/>
      <c r="AES75" s="43"/>
      <c r="AET75" s="43"/>
      <c r="AEU75" s="43"/>
      <c r="AEV75" s="43"/>
      <c r="AEW75" s="43"/>
      <c r="AEX75" s="43"/>
      <c r="AEY75" s="43"/>
      <c r="AEZ75" s="43"/>
      <c r="AFA75" s="43"/>
      <c r="AFB75" s="43"/>
      <c r="AFC75" s="43"/>
      <c r="AFD75" s="43"/>
      <c r="AFE75" s="43"/>
      <c r="AFF75" s="43"/>
      <c r="AFG75" s="43"/>
      <c r="AFH75" s="43"/>
      <c r="AFI75" s="43"/>
      <c r="AFJ75" s="43"/>
      <c r="AFK75" s="43"/>
      <c r="AFL75" s="43"/>
      <c r="AFM75" s="43"/>
      <c r="AFN75" s="43"/>
      <c r="AFO75" s="43"/>
      <c r="AFP75" s="43"/>
      <c r="AFQ75" s="43"/>
      <c r="AFR75" s="43"/>
      <c r="AFS75" s="43"/>
      <c r="AFT75" s="43"/>
      <c r="AFU75" s="43"/>
      <c r="AFV75" s="43"/>
      <c r="AFW75" s="43"/>
      <c r="AFX75" s="43"/>
      <c r="AFY75" s="43"/>
      <c r="AFZ75" s="43"/>
      <c r="AGA75" s="43"/>
      <c r="AGB75" s="43"/>
      <c r="AGC75" s="43"/>
      <c r="AGD75" s="43"/>
      <c r="AGE75" s="43"/>
      <c r="AGF75" s="43"/>
      <c r="AGG75" s="43"/>
      <c r="AGH75" s="43"/>
      <c r="AGI75" s="43"/>
      <c r="AGJ75" s="43"/>
      <c r="AGK75" s="43"/>
      <c r="AGL75" s="43"/>
      <c r="AGM75" s="43"/>
      <c r="AGN75" s="43"/>
      <c r="AGO75" s="43"/>
      <c r="AGP75" s="43"/>
      <c r="AGQ75" s="43"/>
      <c r="AGR75" s="43"/>
      <c r="AGS75" s="43"/>
      <c r="AGT75" s="43"/>
      <c r="AGU75" s="43"/>
      <c r="AGV75" s="43"/>
      <c r="AGW75" s="43"/>
      <c r="AGX75" s="43"/>
      <c r="AGY75" s="43"/>
      <c r="AGZ75" s="43"/>
      <c r="AHA75" s="43"/>
      <c r="AHB75" s="43"/>
      <c r="AHC75" s="43"/>
      <c r="AHD75" s="43"/>
      <c r="AHE75" s="43"/>
      <c r="AHF75" s="43"/>
      <c r="AHG75" s="43"/>
      <c r="AHH75" s="43"/>
      <c r="AHI75" s="43"/>
      <c r="AHJ75" s="43"/>
      <c r="AHK75" s="43"/>
      <c r="AHL75" s="43"/>
      <c r="AHM75" s="43"/>
      <c r="AHN75" s="43"/>
      <c r="AHO75" s="43"/>
      <c r="AHP75" s="43"/>
      <c r="AHQ75" s="43"/>
      <c r="AHR75" s="43"/>
      <c r="AHS75" s="43"/>
      <c r="AHT75" s="43"/>
      <c r="AHU75" s="43"/>
      <c r="AHV75" s="43"/>
      <c r="AHW75" s="43"/>
      <c r="AHX75" s="43"/>
      <c r="AHY75" s="43"/>
      <c r="AHZ75" s="43"/>
      <c r="AIA75" s="43"/>
      <c r="AIB75" s="43"/>
      <c r="AIC75" s="43"/>
      <c r="AID75" s="43"/>
      <c r="AIE75" s="43"/>
      <c r="AIF75" s="43"/>
      <c r="AIG75" s="43"/>
      <c r="AIH75" s="43"/>
      <c r="AII75" s="43"/>
      <c r="AIJ75" s="43"/>
      <c r="AIK75" s="43"/>
      <c r="AIL75" s="43"/>
      <c r="AIM75" s="43"/>
      <c r="AIN75" s="43"/>
      <c r="AIO75" s="43"/>
      <c r="AIP75" s="43"/>
      <c r="AIQ75" s="43"/>
      <c r="AIR75" s="43"/>
      <c r="AIS75" s="43"/>
      <c r="AIT75" s="43"/>
      <c r="AIU75" s="43"/>
      <c r="AIV75" s="43"/>
      <c r="AIW75" s="43"/>
      <c r="AIX75" s="43"/>
      <c r="AIY75" s="43"/>
      <c r="AIZ75" s="43"/>
      <c r="AJA75" s="43"/>
      <c r="AJB75" s="43"/>
      <c r="AJC75" s="43"/>
      <c r="AJD75" s="43"/>
      <c r="AJE75" s="43"/>
      <c r="AJF75" s="43"/>
      <c r="AJG75" s="43"/>
      <c r="AJH75" s="43"/>
      <c r="AJI75" s="43"/>
      <c r="AJJ75" s="43"/>
      <c r="AJK75" s="43"/>
      <c r="AJL75" s="43"/>
      <c r="AJM75" s="43"/>
      <c r="AJN75" s="43"/>
      <c r="AJO75" s="43"/>
      <c r="AJP75" s="43"/>
      <c r="AJQ75" s="43"/>
      <c r="AJR75" s="43"/>
      <c r="AJS75" s="43"/>
      <c r="AJT75" s="43"/>
      <c r="AJU75" s="43"/>
      <c r="AJV75" s="43"/>
      <c r="AJW75" s="43"/>
      <c r="AJX75" s="43"/>
      <c r="AJY75" s="43"/>
      <c r="AJZ75" s="43"/>
      <c r="AKA75" s="43"/>
      <c r="AKB75" s="43"/>
      <c r="AKC75" s="43"/>
      <c r="AKD75" s="43"/>
      <c r="AKE75" s="43"/>
      <c r="AKF75" s="43"/>
      <c r="AKG75" s="43"/>
      <c r="AKH75" s="43"/>
      <c r="AKI75" s="43"/>
      <c r="AKJ75" s="43"/>
      <c r="AKK75" s="43"/>
      <c r="AKL75" s="43"/>
      <c r="AKM75" s="43"/>
      <c r="AKN75" s="43"/>
      <c r="AKO75" s="43"/>
      <c r="AKP75" s="43"/>
      <c r="AKQ75" s="43"/>
      <c r="AKR75" s="43"/>
      <c r="AKS75" s="43"/>
      <c r="AKT75" s="43"/>
      <c r="AKU75" s="43"/>
      <c r="AKV75" s="43"/>
      <c r="AKW75" s="43"/>
      <c r="AKX75" s="43"/>
      <c r="AKY75" s="43"/>
      <c r="AKZ75" s="43"/>
      <c r="ALA75" s="43"/>
      <c r="ALB75" s="43"/>
      <c r="ALC75" s="43"/>
      <c r="ALD75" s="43"/>
      <c r="ALE75" s="43"/>
      <c r="ALF75" s="43"/>
      <c r="ALG75" s="43"/>
      <c r="ALH75" s="43"/>
      <c r="ALI75" s="43"/>
      <c r="ALJ75" s="43"/>
      <c r="ALK75" s="43"/>
      <c r="ALL75" s="43"/>
      <c r="ALM75" s="43"/>
      <c r="ALN75" s="43"/>
      <c r="ALO75" s="43"/>
      <c r="ALP75" s="43"/>
      <c r="ALQ75" s="43"/>
      <c r="ALR75" s="43"/>
      <c r="ALS75" s="43"/>
      <c r="ALT75" s="43"/>
      <c r="ALU75" s="43"/>
      <c r="ALV75" s="43"/>
      <c r="ALW75" s="43"/>
      <c r="ALX75" s="43"/>
      <c r="ALY75" s="43"/>
      <c r="ALZ75" s="43"/>
      <c r="AMA75" s="43"/>
      <c r="AMB75" s="43"/>
      <c r="AMC75" s="43"/>
      <c r="AMD75" s="43"/>
      <c r="AME75" s="43"/>
      <c r="AMF75" s="43"/>
      <c r="AMG75" s="43"/>
      <c r="AMH75" s="43"/>
      <c r="AMI75" s="43"/>
      <c r="AMJ75" s="43"/>
      <c r="AMK75" s="43"/>
      <c r="AML75" s="43"/>
      <c r="AMM75" s="43"/>
      <c r="AMN75" s="43"/>
      <c r="AMO75" s="43"/>
      <c r="AMP75" s="43"/>
      <c r="AMQ75" s="43"/>
      <c r="AMR75" s="43"/>
      <c r="AMS75" s="43"/>
    </row>
    <row r="76" spans="1:1033" ht="15" hidden="1" customHeight="1" x14ac:dyDescent="0.2">
      <c r="A76" s="326"/>
      <c r="B76" s="44">
        <v>68</v>
      </c>
      <c r="C76" s="45" t="s">
        <v>178</v>
      </c>
      <c r="D76" s="36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90">
        <f t="shared" si="50"/>
        <v>0</v>
      </c>
      <c r="P76" s="132"/>
      <c r="Q76" s="90">
        <f t="shared" si="51"/>
        <v>0</v>
      </c>
      <c r="R76" s="132"/>
      <c r="S76" s="132"/>
      <c r="T76" s="90">
        <f t="shared" si="57"/>
        <v>0</v>
      </c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84">
        <f t="shared" si="54"/>
        <v>0</v>
      </c>
      <c r="AH76" s="132"/>
      <c r="AI76" s="132"/>
      <c r="AJ76" s="132"/>
      <c r="AK76" s="88">
        <f t="shared" si="55"/>
        <v>0</v>
      </c>
      <c r="AL76" s="88"/>
      <c r="AM76" s="132"/>
      <c r="AN76" s="132"/>
      <c r="AO76" s="132"/>
      <c r="AP76" s="132"/>
      <c r="AQ76" s="132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  <c r="LV76" s="43"/>
      <c r="LW76" s="43"/>
      <c r="LX76" s="43"/>
      <c r="LY76" s="43"/>
      <c r="LZ76" s="43"/>
      <c r="MA76" s="43"/>
      <c r="MB76" s="43"/>
      <c r="MC76" s="43"/>
      <c r="MD76" s="43"/>
      <c r="ME76" s="43"/>
      <c r="MF76" s="43"/>
      <c r="MG76" s="43"/>
      <c r="MH76" s="43"/>
      <c r="MI76" s="43"/>
      <c r="MJ76" s="43"/>
      <c r="MK76" s="43"/>
      <c r="ML76" s="43"/>
      <c r="MM76" s="43"/>
      <c r="MN76" s="43"/>
      <c r="MO76" s="43"/>
      <c r="MP76" s="43"/>
      <c r="MQ76" s="43"/>
      <c r="MR76" s="43"/>
      <c r="MS76" s="43"/>
      <c r="MT76" s="43"/>
      <c r="MU76" s="43"/>
      <c r="MV76" s="43"/>
      <c r="MW76" s="43"/>
      <c r="MX76" s="43"/>
      <c r="MY76" s="43"/>
      <c r="MZ76" s="43"/>
      <c r="NA76" s="43"/>
      <c r="NB76" s="43"/>
      <c r="NC76" s="43"/>
      <c r="ND76" s="43"/>
      <c r="NE76" s="43"/>
      <c r="NF76" s="43"/>
      <c r="NG76" s="43"/>
      <c r="NH76" s="43"/>
      <c r="NI76" s="43"/>
      <c r="NJ76" s="43"/>
      <c r="NK76" s="43"/>
      <c r="NL76" s="43"/>
      <c r="NM76" s="43"/>
      <c r="NN76" s="43"/>
      <c r="NO76" s="43"/>
      <c r="NP76" s="43"/>
      <c r="NQ76" s="43"/>
      <c r="NR76" s="43"/>
      <c r="NS76" s="43"/>
      <c r="NT76" s="43"/>
      <c r="NU76" s="43"/>
      <c r="NV76" s="43"/>
      <c r="NW76" s="43"/>
      <c r="NX76" s="43"/>
      <c r="NY76" s="43"/>
      <c r="NZ76" s="43"/>
      <c r="OA76" s="43"/>
      <c r="OB76" s="43"/>
      <c r="OC76" s="43"/>
      <c r="OD76" s="43"/>
      <c r="OE76" s="43"/>
      <c r="OF76" s="43"/>
      <c r="OG76" s="43"/>
      <c r="OH76" s="43"/>
      <c r="OI76" s="43"/>
      <c r="OJ76" s="43"/>
      <c r="OK76" s="43"/>
      <c r="OL76" s="43"/>
      <c r="OM76" s="43"/>
      <c r="ON76" s="43"/>
      <c r="OO76" s="43"/>
      <c r="OP76" s="43"/>
      <c r="OQ76" s="43"/>
      <c r="OR76" s="43"/>
      <c r="OS76" s="43"/>
      <c r="OT76" s="43"/>
      <c r="OU76" s="43"/>
      <c r="OV76" s="43"/>
      <c r="OW76" s="43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J76" s="43"/>
      <c r="PK76" s="43"/>
      <c r="PL76" s="43"/>
      <c r="PM76" s="43"/>
      <c r="PN76" s="43"/>
      <c r="PO76" s="43"/>
      <c r="PP76" s="43"/>
      <c r="PQ76" s="43"/>
      <c r="PR76" s="43"/>
      <c r="PS76" s="43"/>
      <c r="PT76" s="43"/>
      <c r="PU76" s="43"/>
      <c r="PV76" s="43"/>
      <c r="PW76" s="43"/>
      <c r="PX76" s="43"/>
      <c r="PY76" s="43"/>
      <c r="PZ76" s="43"/>
      <c r="QA76" s="43"/>
      <c r="QB76" s="43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O76" s="43"/>
      <c r="QP76" s="43"/>
      <c r="QQ76" s="43"/>
      <c r="QR76" s="43"/>
      <c r="QS76" s="43"/>
      <c r="QT76" s="43"/>
      <c r="QU76" s="43"/>
      <c r="QV76" s="43"/>
      <c r="QW76" s="43"/>
      <c r="QX76" s="43"/>
      <c r="QY76" s="43"/>
      <c r="QZ76" s="43"/>
      <c r="RA76" s="43"/>
      <c r="RB76" s="43"/>
      <c r="RC76" s="43"/>
      <c r="RD76" s="43"/>
      <c r="RE76" s="43"/>
      <c r="RF76" s="43"/>
      <c r="RG76" s="43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  <c r="RT76" s="43"/>
      <c r="RU76" s="43"/>
      <c r="RV76" s="43"/>
      <c r="RW76" s="43"/>
      <c r="RX76" s="43"/>
      <c r="RY76" s="43"/>
      <c r="RZ76" s="43"/>
      <c r="SA76" s="43"/>
      <c r="SB76" s="43"/>
      <c r="SC76" s="43"/>
      <c r="SD76" s="43"/>
      <c r="SE76" s="43"/>
      <c r="SF76" s="43"/>
      <c r="SG76" s="43"/>
      <c r="SH76" s="43"/>
      <c r="SI76" s="43"/>
      <c r="SJ76" s="43"/>
      <c r="SK76" s="43"/>
      <c r="SL76" s="43"/>
      <c r="SM76" s="43"/>
      <c r="SN76" s="43"/>
      <c r="SO76" s="43"/>
      <c r="SP76" s="43"/>
      <c r="SQ76" s="43"/>
      <c r="SR76" s="43"/>
      <c r="SS76" s="43"/>
      <c r="ST76" s="43"/>
      <c r="SU76" s="43"/>
      <c r="SV76" s="43"/>
      <c r="SW76" s="43"/>
      <c r="SX76" s="43"/>
      <c r="SY76" s="43"/>
      <c r="SZ76" s="43"/>
      <c r="TA76" s="43"/>
      <c r="TB76" s="43"/>
      <c r="TC76" s="43"/>
      <c r="TD76" s="43"/>
      <c r="TE76" s="43"/>
      <c r="TF76" s="43"/>
      <c r="TG76" s="43"/>
      <c r="TH76" s="43"/>
      <c r="TI76" s="43"/>
      <c r="TJ76" s="43"/>
      <c r="TK76" s="43"/>
      <c r="TL76" s="43"/>
      <c r="TM76" s="43"/>
      <c r="TN76" s="43"/>
      <c r="TO76" s="43"/>
      <c r="TP76" s="43"/>
      <c r="TQ76" s="43"/>
      <c r="TR76" s="43"/>
      <c r="TS76" s="43"/>
      <c r="TT76" s="43"/>
      <c r="TU76" s="43"/>
      <c r="TV76" s="43"/>
      <c r="TW76" s="43"/>
      <c r="TX76" s="43"/>
      <c r="TY76" s="43"/>
      <c r="TZ76" s="43"/>
      <c r="UA76" s="43"/>
      <c r="UB76" s="43"/>
      <c r="UC76" s="43"/>
      <c r="UD76" s="43"/>
      <c r="UE76" s="43"/>
      <c r="UF76" s="43"/>
      <c r="UG76" s="43"/>
      <c r="UH76" s="43"/>
      <c r="UI76" s="43"/>
      <c r="UJ76" s="43"/>
      <c r="UK76" s="43"/>
      <c r="UL76" s="43"/>
      <c r="UM76" s="43"/>
      <c r="UN76" s="43"/>
      <c r="UO76" s="43"/>
      <c r="UP76" s="43"/>
      <c r="UQ76" s="43"/>
      <c r="UR76" s="43"/>
      <c r="US76" s="43"/>
      <c r="UT76" s="43"/>
      <c r="UU76" s="43"/>
      <c r="UV76" s="43"/>
      <c r="UW76" s="43"/>
      <c r="UX76" s="43"/>
      <c r="UY76" s="43"/>
      <c r="UZ76" s="43"/>
      <c r="VA76" s="43"/>
      <c r="VB76" s="43"/>
      <c r="VC76" s="43"/>
      <c r="VD76" s="43"/>
      <c r="VE76" s="43"/>
      <c r="VF76" s="43"/>
      <c r="VG76" s="43"/>
      <c r="VH76" s="43"/>
      <c r="VI76" s="43"/>
      <c r="VJ76" s="43"/>
      <c r="VK76" s="43"/>
      <c r="VL76" s="43"/>
      <c r="VM76" s="43"/>
      <c r="VN76" s="43"/>
      <c r="VO76" s="43"/>
      <c r="VP76" s="43"/>
      <c r="VQ76" s="43"/>
      <c r="VR76" s="43"/>
      <c r="VS76" s="43"/>
      <c r="VT76" s="43"/>
      <c r="VU76" s="43"/>
      <c r="VV76" s="43"/>
      <c r="VW76" s="43"/>
      <c r="VX76" s="43"/>
      <c r="VY76" s="43"/>
      <c r="VZ76" s="43"/>
      <c r="WA76" s="43"/>
      <c r="WB76" s="43"/>
      <c r="WC76" s="43"/>
      <c r="WD76" s="43"/>
      <c r="WE76" s="43"/>
      <c r="WF76" s="43"/>
      <c r="WG76" s="43"/>
      <c r="WH76" s="43"/>
      <c r="WI76" s="43"/>
      <c r="WJ76" s="43"/>
      <c r="WK76" s="43"/>
      <c r="WL76" s="43"/>
      <c r="WM76" s="43"/>
      <c r="WN76" s="43"/>
      <c r="WO76" s="43"/>
      <c r="WP76" s="43"/>
      <c r="WQ76" s="43"/>
      <c r="WR76" s="43"/>
      <c r="WS76" s="43"/>
      <c r="WT76" s="43"/>
      <c r="WU76" s="43"/>
      <c r="WV76" s="43"/>
      <c r="WW76" s="43"/>
      <c r="WX76" s="43"/>
      <c r="WY76" s="43"/>
      <c r="WZ76" s="43"/>
      <c r="XA76" s="43"/>
      <c r="XB76" s="43"/>
      <c r="XC76" s="43"/>
      <c r="XD76" s="43"/>
      <c r="XE76" s="43"/>
      <c r="XF76" s="43"/>
      <c r="XG76" s="43"/>
      <c r="XH76" s="43"/>
      <c r="XI76" s="43"/>
      <c r="XJ76" s="43"/>
      <c r="XK76" s="43"/>
      <c r="XL76" s="43"/>
      <c r="XM76" s="43"/>
      <c r="XN76" s="43"/>
      <c r="XO76" s="43"/>
      <c r="XP76" s="43"/>
      <c r="XQ76" s="43"/>
      <c r="XR76" s="43"/>
      <c r="XS76" s="43"/>
      <c r="XT76" s="43"/>
      <c r="XU76" s="43"/>
      <c r="XV76" s="43"/>
      <c r="XW76" s="43"/>
      <c r="XX76" s="43"/>
      <c r="XY76" s="43"/>
      <c r="XZ76" s="43"/>
      <c r="YA76" s="43"/>
      <c r="YB76" s="43"/>
      <c r="YC76" s="43"/>
      <c r="YD76" s="43"/>
      <c r="YE76" s="43"/>
      <c r="YF76" s="43"/>
      <c r="YG76" s="43"/>
      <c r="YH76" s="43"/>
      <c r="YI76" s="43"/>
      <c r="YJ76" s="43"/>
      <c r="YK76" s="43"/>
      <c r="YL76" s="43"/>
      <c r="YM76" s="43"/>
      <c r="YN76" s="43"/>
      <c r="YO76" s="43"/>
      <c r="YP76" s="43"/>
      <c r="YQ76" s="43"/>
      <c r="YR76" s="43"/>
      <c r="YS76" s="43"/>
      <c r="YT76" s="43"/>
      <c r="YU76" s="43"/>
      <c r="YV76" s="43"/>
      <c r="YW76" s="43"/>
      <c r="YX76" s="43"/>
      <c r="YY76" s="43"/>
      <c r="YZ76" s="43"/>
      <c r="ZA76" s="43"/>
      <c r="ZB76" s="43"/>
      <c r="ZC76" s="43"/>
      <c r="ZD76" s="43"/>
      <c r="ZE76" s="43"/>
      <c r="ZF76" s="43"/>
      <c r="ZG76" s="43"/>
      <c r="ZH76" s="43"/>
      <c r="ZI76" s="43"/>
      <c r="ZJ76" s="43"/>
      <c r="ZK76" s="43"/>
      <c r="ZL76" s="43"/>
      <c r="ZM76" s="43"/>
      <c r="ZN76" s="43"/>
      <c r="ZO76" s="43"/>
      <c r="ZP76" s="43"/>
      <c r="ZQ76" s="43"/>
      <c r="ZR76" s="43"/>
      <c r="ZS76" s="43"/>
      <c r="ZT76" s="43"/>
      <c r="ZU76" s="43"/>
      <c r="ZV76" s="43"/>
      <c r="ZW76" s="43"/>
      <c r="ZX76" s="43"/>
      <c r="ZY76" s="43"/>
      <c r="ZZ76" s="43"/>
      <c r="AAA76" s="43"/>
      <c r="AAB76" s="43"/>
      <c r="AAC76" s="43"/>
      <c r="AAD76" s="43"/>
      <c r="AAE76" s="43"/>
      <c r="AAF76" s="43"/>
      <c r="AAG76" s="43"/>
      <c r="AAH76" s="43"/>
      <c r="AAI76" s="43"/>
      <c r="AAJ76" s="43"/>
      <c r="AAK76" s="43"/>
      <c r="AAL76" s="43"/>
      <c r="AAM76" s="43"/>
      <c r="AAN76" s="43"/>
      <c r="AAO76" s="43"/>
      <c r="AAP76" s="43"/>
      <c r="AAQ76" s="43"/>
      <c r="AAR76" s="43"/>
      <c r="AAS76" s="43"/>
      <c r="AAT76" s="43"/>
      <c r="AAU76" s="43"/>
      <c r="AAV76" s="43"/>
      <c r="AAW76" s="43"/>
      <c r="AAX76" s="43"/>
      <c r="AAY76" s="43"/>
      <c r="AAZ76" s="43"/>
      <c r="ABA76" s="43"/>
      <c r="ABB76" s="43"/>
      <c r="ABC76" s="43"/>
      <c r="ABD76" s="43"/>
      <c r="ABE76" s="43"/>
      <c r="ABF76" s="43"/>
      <c r="ABG76" s="43"/>
      <c r="ABH76" s="43"/>
      <c r="ABI76" s="43"/>
      <c r="ABJ76" s="43"/>
      <c r="ABK76" s="43"/>
      <c r="ABL76" s="43"/>
      <c r="ABM76" s="43"/>
      <c r="ABN76" s="43"/>
      <c r="ABO76" s="43"/>
      <c r="ABP76" s="43"/>
      <c r="ABQ76" s="43"/>
      <c r="ABR76" s="43"/>
      <c r="ABS76" s="43"/>
      <c r="ABT76" s="43"/>
      <c r="ABU76" s="43"/>
      <c r="ABV76" s="43"/>
      <c r="ABW76" s="43"/>
      <c r="ABX76" s="43"/>
      <c r="ABY76" s="43"/>
      <c r="ABZ76" s="43"/>
      <c r="ACA76" s="43"/>
      <c r="ACB76" s="43"/>
      <c r="ACC76" s="43"/>
      <c r="ACD76" s="43"/>
      <c r="ACE76" s="43"/>
      <c r="ACF76" s="43"/>
      <c r="ACG76" s="43"/>
      <c r="ACH76" s="43"/>
      <c r="ACI76" s="43"/>
      <c r="ACJ76" s="43"/>
      <c r="ACK76" s="43"/>
      <c r="ACL76" s="43"/>
      <c r="ACM76" s="43"/>
      <c r="ACN76" s="43"/>
      <c r="ACO76" s="43"/>
      <c r="ACP76" s="43"/>
      <c r="ACQ76" s="43"/>
      <c r="ACR76" s="43"/>
      <c r="ACS76" s="43"/>
      <c r="ACT76" s="43"/>
      <c r="ACU76" s="43"/>
      <c r="ACV76" s="43"/>
      <c r="ACW76" s="43"/>
      <c r="ACX76" s="43"/>
      <c r="ACY76" s="43"/>
      <c r="ACZ76" s="43"/>
      <c r="ADA76" s="43"/>
      <c r="ADB76" s="43"/>
      <c r="ADC76" s="43"/>
      <c r="ADD76" s="43"/>
      <c r="ADE76" s="43"/>
      <c r="ADF76" s="43"/>
      <c r="ADG76" s="43"/>
      <c r="ADH76" s="43"/>
      <c r="ADI76" s="43"/>
      <c r="ADJ76" s="43"/>
      <c r="ADK76" s="43"/>
      <c r="ADL76" s="43"/>
      <c r="ADM76" s="43"/>
      <c r="ADN76" s="43"/>
      <c r="ADO76" s="43"/>
      <c r="ADP76" s="43"/>
      <c r="ADQ76" s="43"/>
      <c r="ADR76" s="43"/>
      <c r="ADS76" s="43"/>
      <c r="ADT76" s="43"/>
      <c r="ADU76" s="43"/>
      <c r="ADV76" s="43"/>
      <c r="ADW76" s="43"/>
      <c r="ADX76" s="43"/>
      <c r="ADY76" s="43"/>
      <c r="ADZ76" s="43"/>
      <c r="AEA76" s="43"/>
      <c r="AEB76" s="43"/>
      <c r="AEC76" s="43"/>
      <c r="AED76" s="43"/>
      <c r="AEE76" s="43"/>
      <c r="AEF76" s="43"/>
      <c r="AEG76" s="43"/>
      <c r="AEH76" s="43"/>
      <c r="AEI76" s="43"/>
      <c r="AEJ76" s="43"/>
      <c r="AEK76" s="43"/>
      <c r="AEL76" s="43"/>
      <c r="AEM76" s="43"/>
      <c r="AEN76" s="43"/>
      <c r="AEO76" s="43"/>
      <c r="AEP76" s="43"/>
      <c r="AEQ76" s="43"/>
      <c r="AER76" s="43"/>
      <c r="AES76" s="43"/>
      <c r="AET76" s="43"/>
      <c r="AEU76" s="43"/>
      <c r="AEV76" s="43"/>
      <c r="AEW76" s="43"/>
      <c r="AEX76" s="43"/>
      <c r="AEY76" s="43"/>
      <c r="AEZ76" s="43"/>
      <c r="AFA76" s="43"/>
      <c r="AFB76" s="43"/>
      <c r="AFC76" s="43"/>
      <c r="AFD76" s="43"/>
      <c r="AFE76" s="43"/>
      <c r="AFF76" s="43"/>
      <c r="AFG76" s="43"/>
      <c r="AFH76" s="43"/>
      <c r="AFI76" s="43"/>
      <c r="AFJ76" s="43"/>
      <c r="AFK76" s="43"/>
      <c r="AFL76" s="43"/>
      <c r="AFM76" s="43"/>
      <c r="AFN76" s="43"/>
      <c r="AFO76" s="43"/>
      <c r="AFP76" s="43"/>
      <c r="AFQ76" s="43"/>
      <c r="AFR76" s="43"/>
      <c r="AFS76" s="43"/>
      <c r="AFT76" s="43"/>
      <c r="AFU76" s="43"/>
      <c r="AFV76" s="43"/>
      <c r="AFW76" s="43"/>
      <c r="AFX76" s="43"/>
      <c r="AFY76" s="43"/>
      <c r="AFZ76" s="43"/>
      <c r="AGA76" s="43"/>
      <c r="AGB76" s="43"/>
      <c r="AGC76" s="43"/>
      <c r="AGD76" s="43"/>
      <c r="AGE76" s="43"/>
      <c r="AGF76" s="43"/>
      <c r="AGG76" s="43"/>
      <c r="AGH76" s="43"/>
      <c r="AGI76" s="43"/>
      <c r="AGJ76" s="43"/>
      <c r="AGK76" s="43"/>
      <c r="AGL76" s="43"/>
      <c r="AGM76" s="43"/>
      <c r="AGN76" s="43"/>
      <c r="AGO76" s="43"/>
      <c r="AGP76" s="43"/>
      <c r="AGQ76" s="43"/>
      <c r="AGR76" s="43"/>
      <c r="AGS76" s="43"/>
      <c r="AGT76" s="43"/>
      <c r="AGU76" s="43"/>
      <c r="AGV76" s="43"/>
      <c r="AGW76" s="43"/>
      <c r="AGX76" s="43"/>
      <c r="AGY76" s="43"/>
      <c r="AGZ76" s="43"/>
      <c r="AHA76" s="43"/>
      <c r="AHB76" s="43"/>
      <c r="AHC76" s="43"/>
      <c r="AHD76" s="43"/>
      <c r="AHE76" s="43"/>
      <c r="AHF76" s="43"/>
      <c r="AHG76" s="43"/>
      <c r="AHH76" s="43"/>
      <c r="AHI76" s="43"/>
      <c r="AHJ76" s="43"/>
      <c r="AHK76" s="43"/>
      <c r="AHL76" s="43"/>
      <c r="AHM76" s="43"/>
      <c r="AHN76" s="43"/>
      <c r="AHO76" s="43"/>
      <c r="AHP76" s="43"/>
      <c r="AHQ76" s="43"/>
      <c r="AHR76" s="43"/>
      <c r="AHS76" s="43"/>
      <c r="AHT76" s="43"/>
      <c r="AHU76" s="43"/>
      <c r="AHV76" s="43"/>
      <c r="AHW76" s="43"/>
      <c r="AHX76" s="43"/>
      <c r="AHY76" s="43"/>
      <c r="AHZ76" s="43"/>
      <c r="AIA76" s="43"/>
      <c r="AIB76" s="43"/>
      <c r="AIC76" s="43"/>
      <c r="AID76" s="43"/>
      <c r="AIE76" s="43"/>
      <c r="AIF76" s="43"/>
      <c r="AIG76" s="43"/>
      <c r="AIH76" s="43"/>
      <c r="AII76" s="43"/>
      <c r="AIJ76" s="43"/>
      <c r="AIK76" s="43"/>
      <c r="AIL76" s="43"/>
      <c r="AIM76" s="43"/>
      <c r="AIN76" s="43"/>
      <c r="AIO76" s="43"/>
      <c r="AIP76" s="43"/>
      <c r="AIQ76" s="43"/>
      <c r="AIR76" s="43"/>
      <c r="AIS76" s="43"/>
      <c r="AIT76" s="43"/>
      <c r="AIU76" s="43"/>
      <c r="AIV76" s="43"/>
      <c r="AIW76" s="43"/>
      <c r="AIX76" s="43"/>
      <c r="AIY76" s="43"/>
      <c r="AIZ76" s="43"/>
      <c r="AJA76" s="43"/>
      <c r="AJB76" s="43"/>
      <c r="AJC76" s="43"/>
      <c r="AJD76" s="43"/>
      <c r="AJE76" s="43"/>
      <c r="AJF76" s="43"/>
      <c r="AJG76" s="43"/>
      <c r="AJH76" s="43"/>
      <c r="AJI76" s="43"/>
      <c r="AJJ76" s="43"/>
      <c r="AJK76" s="43"/>
      <c r="AJL76" s="43"/>
      <c r="AJM76" s="43"/>
      <c r="AJN76" s="43"/>
      <c r="AJO76" s="43"/>
      <c r="AJP76" s="43"/>
      <c r="AJQ76" s="43"/>
      <c r="AJR76" s="43"/>
      <c r="AJS76" s="43"/>
      <c r="AJT76" s="43"/>
      <c r="AJU76" s="43"/>
      <c r="AJV76" s="43"/>
      <c r="AJW76" s="43"/>
      <c r="AJX76" s="43"/>
      <c r="AJY76" s="43"/>
      <c r="AJZ76" s="43"/>
      <c r="AKA76" s="43"/>
      <c r="AKB76" s="43"/>
      <c r="AKC76" s="43"/>
      <c r="AKD76" s="43"/>
      <c r="AKE76" s="43"/>
      <c r="AKF76" s="43"/>
      <c r="AKG76" s="43"/>
      <c r="AKH76" s="43"/>
      <c r="AKI76" s="43"/>
      <c r="AKJ76" s="43"/>
      <c r="AKK76" s="43"/>
      <c r="AKL76" s="43"/>
      <c r="AKM76" s="43"/>
      <c r="AKN76" s="43"/>
      <c r="AKO76" s="43"/>
      <c r="AKP76" s="43"/>
      <c r="AKQ76" s="43"/>
      <c r="AKR76" s="43"/>
      <c r="AKS76" s="43"/>
      <c r="AKT76" s="43"/>
      <c r="AKU76" s="43"/>
      <c r="AKV76" s="43"/>
      <c r="AKW76" s="43"/>
      <c r="AKX76" s="43"/>
      <c r="AKY76" s="43"/>
      <c r="AKZ76" s="43"/>
      <c r="ALA76" s="43"/>
      <c r="ALB76" s="43"/>
      <c r="ALC76" s="43"/>
      <c r="ALD76" s="43"/>
      <c r="ALE76" s="43"/>
      <c r="ALF76" s="43"/>
      <c r="ALG76" s="43"/>
      <c r="ALH76" s="43"/>
      <c r="ALI76" s="43"/>
      <c r="ALJ76" s="43"/>
      <c r="ALK76" s="43"/>
      <c r="ALL76" s="43"/>
      <c r="ALM76" s="43"/>
      <c r="ALN76" s="43"/>
      <c r="ALO76" s="43"/>
      <c r="ALP76" s="43"/>
      <c r="ALQ76" s="43"/>
      <c r="ALR76" s="43"/>
      <c r="ALS76" s="43"/>
      <c r="ALT76" s="43"/>
      <c r="ALU76" s="43"/>
      <c r="ALV76" s="43"/>
      <c r="ALW76" s="43"/>
      <c r="ALX76" s="43"/>
      <c r="ALY76" s="43"/>
      <c r="ALZ76" s="43"/>
      <c r="AMA76" s="43"/>
      <c r="AMB76" s="43"/>
      <c r="AMC76" s="43"/>
      <c r="AMD76" s="43"/>
      <c r="AME76" s="43"/>
      <c r="AMF76" s="43"/>
      <c r="AMG76" s="43"/>
      <c r="AMH76" s="43"/>
      <c r="AMI76" s="43"/>
      <c r="AMJ76" s="43"/>
      <c r="AMK76" s="43"/>
      <c r="AML76" s="43"/>
      <c r="AMM76" s="43"/>
      <c r="AMN76" s="43"/>
      <c r="AMO76" s="43"/>
      <c r="AMP76" s="43"/>
      <c r="AMQ76" s="43"/>
      <c r="AMR76" s="43"/>
      <c r="AMS76" s="43"/>
    </row>
    <row r="77" spans="1:1033" ht="15" hidden="1" customHeight="1" x14ac:dyDescent="0.2">
      <c r="A77" s="326"/>
      <c r="B77" s="46">
        <v>69</v>
      </c>
      <c r="C77" s="47" t="s">
        <v>127</v>
      </c>
      <c r="D77" s="366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90">
        <f t="shared" si="50"/>
        <v>0</v>
      </c>
      <c r="P77" s="133"/>
      <c r="Q77" s="90">
        <f t="shared" si="51"/>
        <v>0</v>
      </c>
      <c r="R77" s="133"/>
      <c r="S77" s="133"/>
      <c r="T77" s="90">
        <f t="shared" si="57"/>
        <v>0</v>
      </c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84">
        <f t="shared" si="54"/>
        <v>0</v>
      </c>
      <c r="AH77" s="133"/>
      <c r="AI77" s="133"/>
      <c r="AJ77" s="133"/>
      <c r="AK77" s="88">
        <f t="shared" si="55"/>
        <v>0</v>
      </c>
      <c r="AL77" s="88"/>
      <c r="AM77" s="133"/>
      <c r="AN77" s="133"/>
      <c r="AO77" s="133"/>
      <c r="AP77" s="133"/>
      <c r="AQ77" s="13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  <c r="AIZ77" s="43"/>
      <c r="AJA77" s="43"/>
      <c r="AJB77" s="43"/>
      <c r="AJC77" s="43"/>
      <c r="AJD77" s="43"/>
      <c r="AJE77" s="43"/>
      <c r="AJF77" s="43"/>
      <c r="AJG77" s="43"/>
      <c r="AJH77" s="43"/>
      <c r="AJI77" s="43"/>
      <c r="AJJ77" s="43"/>
      <c r="AJK77" s="43"/>
      <c r="AJL77" s="43"/>
      <c r="AJM77" s="43"/>
      <c r="AJN77" s="43"/>
      <c r="AJO77" s="43"/>
      <c r="AJP77" s="43"/>
      <c r="AJQ77" s="43"/>
      <c r="AJR77" s="43"/>
      <c r="AJS77" s="43"/>
      <c r="AJT77" s="43"/>
      <c r="AJU77" s="43"/>
      <c r="AJV77" s="43"/>
      <c r="AJW77" s="43"/>
      <c r="AJX77" s="43"/>
      <c r="AJY77" s="43"/>
      <c r="AJZ77" s="43"/>
      <c r="AKA77" s="43"/>
      <c r="AKB77" s="43"/>
      <c r="AKC77" s="43"/>
      <c r="AKD77" s="43"/>
      <c r="AKE77" s="43"/>
      <c r="AKF77" s="43"/>
      <c r="AKG77" s="43"/>
      <c r="AKH77" s="43"/>
      <c r="AKI77" s="43"/>
      <c r="AKJ77" s="43"/>
      <c r="AKK77" s="43"/>
      <c r="AKL77" s="43"/>
      <c r="AKM77" s="43"/>
      <c r="AKN77" s="43"/>
      <c r="AKO77" s="43"/>
      <c r="AKP77" s="43"/>
      <c r="AKQ77" s="43"/>
      <c r="AKR77" s="43"/>
      <c r="AKS77" s="43"/>
      <c r="AKT77" s="43"/>
      <c r="AKU77" s="43"/>
      <c r="AKV77" s="43"/>
      <c r="AKW77" s="43"/>
      <c r="AKX77" s="43"/>
      <c r="AKY77" s="43"/>
      <c r="AKZ77" s="43"/>
      <c r="ALA77" s="43"/>
      <c r="ALB77" s="43"/>
      <c r="ALC77" s="43"/>
      <c r="ALD77" s="43"/>
      <c r="ALE77" s="43"/>
      <c r="ALF77" s="43"/>
      <c r="ALG77" s="43"/>
      <c r="ALH77" s="43"/>
      <c r="ALI77" s="43"/>
      <c r="ALJ77" s="43"/>
      <c r="ALK77" s="43"/>
      <c r="ALL77" s="43"/>
      <c r="ALM77" s="43"/>
      <c r="ALN77" s="43"/>
      <c r="ALO77" s="43"/>
      <c r="ALP77" s="43"/>
      <c r="ALQ77" s="43"/>
      <c r="ALR77" s="43"/>
      <c r="ALS77" s="43"/>
      <c r="ALT77" s="43"/>
      <c r="ALU77" s="43"/>
      <c r="ALV77" s="43"/>
      <c r="ALW77" s="43"/>
      <c r="ALX77" s="43"/>
      <c r="ALY77" s="43"/>
      <c r="ALZ77" s="43"/>
      <c r="AMA77" s="43"/>
      <c r="AMB77" s="43"/>
      <c r="AMC77" s="43"/>
      <c r="AMD77" s="43"/>
      <c r="AME77" s="43"/>
      <c r="AMF77" s="43"/>
      <c r="AMG77" s="43"/>
      <c r="AMH77" s="43"/>
      <c r="AMI77" s="43"/>
      <c r="AMJ77" s="43"/>
      <c r="AMK77" s="43"/>
      <c r="AML77" s="43"/>
      <c r="AMM77" s="43"/>
      <c r="AMN77" s="43"/>
      <c r="AMO77" s="43"/>
      <c r="AMP77" s="43"/>
      <c r="AMQ77" s="43"/>
      <c r="AMR77" s="43"/>
      <c r="AMS77" s="43"/>
    </row>
    <row r="78" spans="1:1033" ht="15" hidden="1" customHeight="1" x14ac:dyDescent="0.2">
      <c r="A78" s="326" t="s">
        <v>291</v>
      </c>
      <c r="B78" s="41">
        <v>61</v>
      </c>
      <c r="C78" s="42" t="s">
        <v>203</v>
      </c>
      <c r="D78" s="366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90">
        <f t="shared" si="50"/>
        <v>0</v>
      </c>
      <c r="P78" s="131"/>
      <c r="Q78" s="90">
        <f t="shared" si="51"/>
        <v>0</v>
      </c>
      <c r="R78" s="131"/>
      <c r="S78" s="131"/>
      <c r="T78" s="90">
        <f t="shared" si="57"/>
        <v>0</v>
      </c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84">
        <f t="shared" si="54"/>
        <v>0</v>
      </c>
      <c r="AH78" s="131"/>
      <c r="AI78" s="131"/>
      <c r="AJ78" s="131"/>
      <c r="AK78" s="88">
        <f t="shared" si="55"/>
        <v>0</v>
      </c>
      <c r="AL78" s="88"/>
      <c r="AM78" s="131"/>
      <c r="AN78" s="131"/>
      <c r="AO78" s="131"/>
      <c r="AP78" s="131"/>
      <c r="AQ78" s="131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  <c r="AMJ78" s="43"/>
      <c r="AMK78" s="43"/>
      <c r="AML78" s="43"/>
      <c r="AMM78" s="43"/>
      <c r="AMN78" s="43"/>
      <c r="AMO78" s="43"/>
      <c r="AMP78" s="43"/>
      <c r="AMQ78" s="43"/>
      <c r="AMR78" s="43"/>
      <c r="AMS78" s="43"/>
    </row>
    <row r="79" spans="1:1033" ht="15" hidden="1" customHeight="1" x14ac:dyDescent="0.2">
      <c r="A79" s="326"/>
      <c r="B79" s="44">
        <v>64</v>
      </c>
      <c r="C79" s="45" t="s">
        <v>41</v>
      </c>
      <c r="D79" s="36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90">
        <f t="shared" si="50"/>
        <v>0</v>
      </c>
      <c r="P79" s="132"/>
      <c r="Q79" s="90">
        <f t="shared" si="51"/>
        <v>0</v>
      </c>
      <c r="R79" s="132"/>
      <c r="S79" s="132"/>
      <c r="T79" s="90">
        <f t="shared" si="57"/>
        <v>0</v>
      </c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84">
        <f t="shared" si="54"/>
        <v>0</v>
      </c>
      <c r="AH79" s="132"/>
      <c r="AI79" s="132"/>
      <c r="AJ79" s="132"/>
      <c r="AK79" s="88">
        <f t="shared" si="55"/>
        <v>0</v>
      </c>
      <c r="AL79" s="88"/>
      <c r="AM79" s="132"/>
      <c r="AN79" s="132"/>
      <c r="AO79" s="132"/>
      <c r="AP79" s="132"/>
      <c r="AQ79" s="132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3"/>
      <c r="ALN79" s="43"/>
      <c r="ALO79" s="43"/>
      <c r="ALP79" s="43"/>
      <c r="ALQ79" s="43"/>
      <c r="ALR79" s="43"/>
      <c r="ALS79" s="43"/>
      <c r="ALT79" s="43"/>
      <c r="ALU79" s="43"/>
      <c r="ALV79" s="43"/>
      <c r="ALW79" s="43"/>
      <c r="ALX79" s="43"/>
      <c r="ALY79" s="43"/>
      <c r="ALZ79" s="43"/>
      <c r="AMA79" s="43"/>
      <c r="AMB79" s="43"/>
      <c r="AMC79" s="43"/>
      <c r="AMD79" s="43"/>
      <c r="AME79" s="43"/>
      <c r="AMF79" s="43"/>
      <c r="AMG79" s="43"/>
      <c r="AMH79" s="43"/>
      <c r="AMI79" s="43"/>
      <c r="AMJ79" s="43"/>
      <c r="AMK79" s="43"/>
      <c r="AML79" s="43"/>
      <c r="AMM79" s="43"/>
      <c r="AMN79" s="43"/>
      <c r="AMO79" s="43"/>
      <c r="AMP79" s="43"/>
      <c r="AMQ79" s="43"/>
      <c r="AMR79" s="43"/>
      <c r="AMS79" s="43"/>
    </row>
    <row r="80" spans="1:1033" ht="15" hidden="1" customHeight="1" x14ac:dyDescent="0.2">
      <c r="A80" s="326"/>
      <c r="B80" s="44">
        <v>71</v>
      </c>
      <c r="C80" s="45" t="s">
        <v>25</v>
      </c>
      <c r="D80" s="36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90">
        <f t="shared" si="50"/>
        <v>0</v>
      </c>
      <c r="P80" s="132"/>
      <c r="Q80" s="90">
        <f t="shared" si="51"/>
        <v>0</v>
      </c>
      <c r="R80" s="132"/>
      <c r="S80" s="132"/>
      <c r="T80" s="90">
        <f t="shared" si="57"/>
        <v>0</v>
      </c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84">
        <f t="shared" si="54"/>
        <v>0</v>
      </c>
      <c r="AH80" s="132"/>
      <c r="AI80" s="132"/>
      <c r="AJ80" s="132"/>
      <c r="AK80" s="88">
        <f t="shared" si="55"/>
        <v>0</v>
      </c>
      <c r="AL80" s="88"/>
      <c r="AM80" s="132"/>
      <c r="AN80" s="132"/>
      <c r="AO80" s="132"/>
      <c r="AP80" s="132"/>
      <c r="AQ80" s="132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  <c r="AIM80" s="43"/>
      <c r="AIN80" s="43"/>
      <c r="AIO80" s="43"/>
      <c r="AIP80" s="43"/>
      <c r="AIQ80" s="43"/>
      <c r="AIR80" s="43"/>
      <c r="AIS80" s="43"/>
      <c r="AIT80" s="43"/>
      <c r="AIU80" s="43"/>
      <c r="AIV80" s="43"/>
      <c r="AIW80" s="43"/>
      <c r="AIX80" s="43"/>
      <c r="AIY80" s="43"/>
      <c r="AIZ80" s="43"/>
      <c r="AJA80" s="43"/>
      <c r="AJB80" s="43"/>
      <c r="AJC80" s="43"/>
      <c r="AJD80" s="43"/>
      <c r="AJE80" s="43"/>
      <c r="AJF80" s="43"/>
      <c r="AJG80" s="43"/>
      <c r="AJH80" s="43"/>
      <c r="AJI80" s="43"/>
      <c r="AJJ80" s="43"/>
      <c r="AJK80" s="43"/>
      <c r="AJL80" s="43"/>
      <c r="AJM80" s="43"/>
      <c r="AJN80" s="43"/>
      <c r="AJO80" s="43"/>
      <c r="AJP80" s="43"/>
      <c r="AJQ80" s="43"/>
      <c r="AJR80" s="43"/>
      <c r="AJS80" s="43"/>
      <c r="AJT80" s="43"/>
      <c r="AJU80" s="43"/>
      <c r="AJV80" s="43"/>
      <c r="AJW80" s="43"/>
      <c r="AJX80" s="43"/>
      <c r="AJY80" s="43"/>
      <c r="AJZ80" s="43"/>
      <c r="AKA80" s="43"/>
      <c r="AKB80" s="43"/>
      <c r="AKC80" s="43"/>
      <c r="AKD80" s="43"/>
      <c r="AKE80" s="43"/>
      <c r="AKF80" s="43"/>
      <c r="AKG80" s="43"/>
      <c r="AKH80" s="43"/>
      <c r="AKI80" s="43"/>
      <c r="AKJ80" s="43"/>
      <c r="AKK80" s="43"/>
      <c r="AKL80" s="43"/>
      <c r="AKM80" s="43"/>
      <c r="AKN80" s="43"/>
      <c r="AKO80" s="43"/>
      <c r="AKP80" s="43"/>
      <c r="AKQ80" s="43"/>
      <c r="AKR80" s="43"/>
      <c r="AKS80" s="43"/>
      <c r="AKT80" s="43"/>
      <c r="AKU80" s="43"/>
      <c r="AKV80" s="43"/>
      <c r="AKW80" s="43"/>
      <c r="AKX80" s="43"/>
      <c r="AKY80" s="43"/>
      <c r="AKZ80" s="43"/>
      <c r="ALA80" s="43"/>
      <c r="ALB80" s="43"/>
      <c r="ALC80" s="43"/>
      <c r="ALD80" s="43"/>
      <c r="ALE80" s="43"/>
      <c r="ALF80" s="43"/>
      <c r="ALG80" s="43"/>
      <c r="ALH80" s="43"/>
      <c r="ALI80" s="43"/>
      <c r="ALJ80" s="43"/>
      <c r="ALK80" s="43"/>
      <c r="ALL80" s="43"/>
      <c r="ALM80" s="43"/>
      <c r="ALN80" s="43"/>
      <c r="ALO80" s="43"/>
      <c r="ALP80" s="43"/>
      <c r="ALQ80" s="43"/>
      <c r="ALR80" s="43"/>
      <c r="ALS80" s="43"/>
      <c r="ALT80" s="43"/>
      <c r="ALU80" s="43"/>
      <c r="ALV80" s="43"/>
      <c r="ALW80" s="43"/>
      <c r="ALX80" s="43"/>
      <c r="ALY80" s="43"/>
      <c r="ALZ80" s="43"/>
      <c r="AMA80" s="43"/>
      <c r="AMB80" s="43"/>
      <c r="AMC80" s="43"/>
      <c r="AMD80" s="43"/>
      <c r="AME80" s="43"/>
      <c r="AMF80" s="43"/>
      <c r="AMG80" s="43"/>
      <c r="AMH80" s="43"/>
      <c r="AMI80" s="43"/>
      <c r="AMJ80" s="43"/>
      <c r="AMK80" s="43"/>
      <c r="AML80" s="43"/>
      <c r="AMM80" s="43"/>
      <c r="AMN80" s="43"/>
      <c r="AMO80" s="43"/>
      <c r="AMP80" s="43"/>
      <c r="AMQ80" s="43"/>
      <c r="AMR80" s="43"/>
      <c r="AMS80" s="43"/>
    </row>
    <row r="81" spans="1:1033" ht="15" hidden="1" customHeight="1" x14ac:dyDescent="0.2">
      <c r="A81" s="326"/>
      <c r="B81" s="44">
        <v>77</v>
      </c>
      <c r="C81" s="45" t="s">
        <v>131</v>
      </c>
      <c r="D81" s="36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90">
        <f t="shared" si="50"/>
        <v>0</v>
      </c>
      <c r="P81" s="132"/>
      <c r="Q81" s="90">
        <f t="shared" si="51"/>
        <v>0</v>
      </c>
      <c r="R81" s="132"/>
      <c r="S81" s="132"/>
      <c r="T81" s="90">
        <f t="shared" si="57"/>
        <v>0</v>
      </c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84">
        <f t="shared" si="54"/>
        <v>0</v>
      </c>
      <c r="AH81" s="132"/>
      <c r="AI81" s="132"/>
      <c r="AJ81" s="132"/>
      <c r="AK81" s="88">
        <f t="shared" si="55"/>
        <v>0</v>
      </c>
      <c r="AL81" s="88"/>
      <c r="AM81" s="132"/>
      <c r="AN81" s="132"/>
      <c r="AO81" s="132"/>
      <c r="AP81" s="132"/>
      <c r="AQ81" s="132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  <c r="AIM81" s="43"/>
      <c r="AIN81" s="43"/>
      <c r="AIO81" s="43"/>
      <c r="AIP81" s="43"/>
      <c r="AIQ81" s="43"/>
      <c r="AIR81" s="43"/>
      <c r="AIS81" s="43"/>
      <c r="AIT81" s="43"/>
      <c r="AIU81" s="43"/>
      <c r="AIV81" s="43"/>
      <c r="AIW81" s="43"/>
      <c r="AIX81" s="43"/>
      <c r="AIY81" s="43"/>
      <c r="AIZ81" s="43"/>
      <c r="AJA81" s="43"/>
      <c r="AJB81" s="43"/>
      <c r="AJC81" s="43"/>
      <c r="AJD81" s="43"/>
      <c r="AJE81" s="43"/>
      <c r="AJF81" s="43"/>
      <c r="AJG81" s="43"/>
      <c r="AJH81" s="43"/>
      <c r="AJI81" s="43"/>
      <c r="AJJ81" s="43"/>
      <c r="AJK81" s="43"/>
      <c r="AJL81" s="43"/>
      <c r="AJM81" s="43"/>
      <c r="AJN81" s="43"/>
      <c r="AJO81" s="43"/>
      <c r="AJP81" s="43"/>
      <c r="AJQ81" s="43"/>
      <c r="AJR81" s="43"/>
      <c r="AJS81" s="43"/>
      <c r="AJT81" s="43"/>
      <c r="AJU81" s="43"/>
      <c r="AJV81" s="43"/>
      <c r="AJW81" s="43"/>
      <c r="AJX81" s="43"/>
      <c r="AJY81" s="43"/>
      <c r="AJZ81" s="43"/>
      <c r="AKA81" s="43"/>
      <c r="AKB81" s="43"/>
      <c r="AKC81" s="43"/>
      <c r="AKD81" s="43"/>
      <c r="AKE81" s="43"/>
      <c r="AKF81" s="43"/>
      <c r="AKG81" s="43"/>
      <c r="AKH81" s="43"/>
      <c r="AKI81" s="43"/>
      <c r="AKJ81" s="43"/>
      <c r="AKK81" s="43"/>
      <c r="AKL81" s="43"/>
      <c r="AKM81" s="43"/>
      <c r="AKN81" s="43"/>
      <c r="AKO81" s="43"/>
      <c r="AKP81" s="43"/>
      <c r="AKQ81" s="43"/>
      <c r="AKR81" s="43"/>
      <c r="AKS81" s="43"/>
      <c r="AKT81" s="43"/>
      <c r="AKU81" s="43"/>
      <c r="AKV81" s="43"/>
      <c r="AKW81" s="43"/>
      <c r="AKX81" s="43"/>
      <c r="AKY81" s="43"/>
      <c r="AKZ81" s="43"/>
      <c r="ALA81" s="43"/>
      <c r="ALB81" s="43"/>
      <c r="ALC81" s="43"/>
      <c r="ALD81" s="43"/>
      <c r="ALE81" s="43"/>
      <c r="ALF81" s="43"/>
      <c r="ALG81" s="43"/>
      <c r="ALH81" s="43"/>
      <c r="ALI81" s="43"/>
      <c r="ALJ81" s="43"/>
      <c r="ALK81" s="43"/>
      <c r="ALL81" s="43"/>
      <c r="ALM81" s="43"/>
      <c r="ALN81" s="43"/>
      <c r="ALO81" s="43"/>
      <c r="ALP81" s="43"/>
      <c r="ALQ81" s="43"/>
      <c r="ALR81" s="43"/>
      <c r="ALS81" s="43"/>
      <c r="ALT81" s="43"/>
      <c r="ALU81" s="43"/>
      <c r="ALV81" s="43"/>
      <c r="ALW81" s="43"/>
      <c r="ALX81" s="43"/>
      <c r="ALY81" s="43"/>
      <c r="ALZ81" s="43"/>
      <c r="AMA81" s="43"/>
      <c r="AMB81" s="43"/>
      <c r="AMC81" s="43"/>
      <c r="AMD81" s="43"/>
      <c r="AME81" s="43"/>
      <c r="AMF81" s="43"/>
      <c r="AMG81" s="43"/>
      <c r="AMH81" s="43"/>
      <c r="AMI81" s="43"/>
      <c r="AMJ81" s="43"/>
      <c r="AMK81" s="43"/>
      <c r="AML81" s="43"/>
      <c r="AMM81" s="43"/>
      <c r="AMN81" s="43"/>
      <c r="AMO81" s="43"/>
      <c r="AMP81" s="43"/>
      <c r="AMQ81" s="43"/>
      <c r="AMR81" s="43"/>
      <c r="AMS81" s="43"/>
    </row>
    <row r="82" spans="1:1033" ht="15" hidden="1" customHeight="1" x14ac:dyDescent="0.2">
      <c r="A82" s="326"/>
      <c r="B82" s="46">
        <v>79</v>
      </c>
      <c r="C82" s="47" t="s">
        <v>201</v>
      </c>
      <c r="D82" s="366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90">
        <f t="shared" si="50"/>
        <v>0</v>
      </c>
      <c r="P82" s="133"/>
      <c r="Q82" s="90">
        <f t="shared" si="51"/>
        <v>0</v>
      </c>
      <c r="R82" s="133"/>
      <c r="S82" s="133"/>
      <c r="T82" s="90">
        <f t="shared" si="57"/>
        <v>0</v>
      </c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84">
        <f t="shared" si="54"/>
        <v>0</v>
      </c>
      <c r="AH82" s="133"/>
      <c r="AI82" s="133"/>
      <c r="AJ82" s="133"/>
      <c r="AK82" s="88">
        <f t="shared" si="55"/>
        <v>0</v>
      </c>
      <c r="AL82" s="88"/>
      <c r="AM82" s="133"/>
      <c r="AN82" s="133"/>
      <c r="AO82" s="133"/>
      <c r="AP82" s="133"/>
      <c r="AQ82" s="13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</row>
    <row r="83" spans="1:1033" ht="15" hidden="1" customHeight="1" x14ac:dyDescent="0.2">
      <c r="A83" s="326" t="s">
        <v>293</v>
      </c>
      <c r="B83" s="41">
        <v>72</v>
      </c>
      <c r="C83" s="42" t="s">
        <v>69</v>
      </c>
      <c r="D83" s="366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90">
        <f t="shared" si="50"/>
        <v>0</v>
      </c>
      <c r="P83" s="131"/>
      <c r="Q83" s="90">
        <f t="shared" si="51"/>
        <v>0</v>
      </c>
      <c r="R83" s="131"/>
      <c r="S83" s="131"/>
      <c r="T83" s="90">
        <f t="shared" si="57"/>
        <v>0</v>
      </c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84">
        <f t="shared" si="54"/>
        <v>0</v>
      </c>
      <c r="AH83" s="131"/>
      <c r="AI83" s="131"/>
      <c r="AJ83" s="131"/>
      <c r="AK83" s="88">
        <f t="shared" si="55"/>
        <v>0</v>
      </c>
      <c r="AL83" s="88"/>
      <c r="AM83" s="131"/>
      <c r="AN83" s="131"/>
      <c r="AO83" s="131"/>
      <c r="AP83" s="131"/>
      <c r="AQ83" s="131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  <c r="YS83" s="43"/>
      <c r="YT83" s="43"/>
      <c r="YU83" s="43"/>
      <c r="YV83" s="43"/>
      <c r="YW83" s="43"/>
      <c r="YX83" s="43"/>
      <c r="YY83" s="43"/>
      <c r="YZ83" s="43"/>
      <c r="ZA83" s="43"/>
      <c r="ZB83" s="43"/>
      <c r="ZC83" s="43"/>
      <c r="ZD83" s="43"/>
      <c r="ZE83" s="43"/>
      <c r="ZF83" s="43"/>
      <c r="ZG83" s="43"/>
      <c r="ZH83" s="43"/>
      <c r="ZI83" s="43"/>
      <c r="ZJ83" s="43"/>
      <c r="ZK83" s="43"/>
      <c r="ZL83" s="43"/>
      <c r="ZM83" s="43"/>
      <c r="ZN83" s="43"/>
      <c r="ZO83" s="43"/>
      <c r="ZP83" s="43"/>
      <c r="ZQ83" s="43"/>
      <c r="ZR83" s="43"/>
      <c r="ZS83" s="43"/>
      <c r="ZT83" s="43"/>
      <c r="ZU83" s="43"/>
      <c r="ZV83" s="43"/>
      <c r="ZW83" s="43"/>
      <c r="ZX83" s="43"/>
      <c r="ZY83" s="43"/>
      <c r="ZZ83" s="43"/>
      <c r="AAA83" s="43"/>
      <c r="AAB83" s="43"/>
      <c r="AAC83" s="43"/>
      <c r="AAD83" s="43"/>
      <c r="AAE83" s="43"/>
      <c r="AAF83" s="43"/>
      <c r="AAG83" s="43"/>
      <c r="AAH83" s="43"/>
      <c r="AAI83" s="43"/>
      <c r="AAJ83" s="43"/>
      <c r="AAK83" s="43"/>
      <c r="AAL83" s="43"/>
      <c r="AAM83" s="43"/>
      <c r="AAN83" s="43"/>
      <c r="AAO83" s="43"/>
      <c r="AAP83" s="43"/>
      <c r="AAQ83" s="43"/>
      <c r="AAR83" s="43"/>
      <c r="AAS83" s="43"/>
      <c r="AAT83" s="43"/>
      <c r="AAU83" s="43"/>
      <c r="AAV83" s="43"/>
      <c r="AAW83" s="43"/>
      <c r="AAX83" s="43"/>
      <c r="AAY83" s="43"/>
      <c r="AAZ83" s="43"/>
      <c r="ABA83" s="43"/>
      <c r="ABB83" s="43"/>
      <c r="ABC83" s="43"/>
      <c r="ABD83" s="43"/>
      <c r="ABE83" s="43"/>
      <c r="ABF83" s="43"/>
      <c r="ABG83" s="43"/>
      <c r="ABH83" s="43"/>
      <c r="ABI83" s="43"/>
      <c r="ABJ83" s="43"/>
      <c r="ABK83" s="43"/>
      <c r="ABL83" s="43"/>
      <c r="ABM83" s="43"/>
      <c r="ABN83" s="43"/>
      <c r="ABO83" s="43"/>
      <c r="ABP83" s="43"/>
      <c r="ABQ83" s="43"/>
      <c r="ABR83" s="43"/>
      <c r="ABS83" s="43"/>
      <c r="ABT83" s="43"/>
      <c r="ABU83" s="43"/>
      <c r="ABV83" s="43"/>
      <c r="ABW83" s="43"/>
      <c r="ABX83" s="43"/>
      <c r="ABY83" s="43"/>
      <c r="ABZ83" s="43"/>
      <c r="ACA83" s="43"/>
      <c r="ACB83" s="43"/>
      <c r="ACC83" s="43"/>
      <c r="ACD83" s="43"/>
      <c r="ACE83" s="43"/>
      <c r="ACF83" s="43"/>
      <c r="ACG83" s="43"/>
      <c r="ACH83" s="43"/>
      <c r="ACI83" s="43"/>
      <c r="ACJ83" s="43"/>
      <c r="ACK83" s="43"/>
      <c r="ACL83" s="43"/>
      <c r="ACM83" s="43"/>
      <c r="ACN83" s="43"/>
      <c r="ACO83" s="43"/>
      <c r="ACP83" s="43"/>
      <c r="ACQ83" s="43"/>
      <c r="ACR83" s="43"/>
      <c r="ACS83" s="43"/>
      <c r="ACT83" s="43"/>
      <c r="ACU83" s="43"/>
      <c r="ACV83" s="43"/>
      <c r="ACW83" s="43"/>
      <c r="ACX83" s="43"/>
      <c r="ACY83" s="43"/>
      <c r="ACZ83" s="43"/>
      <c r="ADA83" s="43"/>
      <c r="ADB83" s="43"/>
      <c r="ADC83" s="43"/>
      <c r="ADD83" s="43"/>
      <c r="ADE83" s="43"/>
      <c r="ADF83" s="43"/>
      <c r="ADG83" s="43"/>
      <c r="ADH83" s="43"/>
      <c r="ADI83" s="43"/>
      <c r="ADJ83" s="43"/>
      <c r="ADK83" s="43"/>
      <c r="ADL83" s="43"/>
      <c r="ADM83" s="43"/>
      <c r="ADN83" s="43"/>
      <c r="ADO83" s="43"/>
      <c r="ADP83" s="43"/>
      <c r="ADQ83" s="43"/>
      <c r="ADR83" s="43"/>
      <c r="ADS83" s="43"/>
      <c r="ADT83" s="43"/>
      <c r="ADU83" s="43"/>
      <c r="ADV83" s="43"/>
      <c r="ADW83" s="43"/>
      <c r="ADX83" s="43"/>
      <c r="ADY83" s="43"/>
      <c r="ADZ83" s="43"/>
      <c r="AEA83" s="43"/>
      <c r="AEB83" s="43"/>
      <c r="AEC83" s="43"/>
      <c r="AED83" s="43"/>
      <c r="AEE83" s="43"/>
      <c r="AEF83" s="43"/>
      <c r="AEG83" s="43"/>
      <c r="AEH83" s="43"/>
      <c r="AEI83" s="43"/>
      <c r="AEJ83" s="43"/>
      <c r="AEK83" s="43"/>
      <c r="AEL83" s="43"/>
      <c r="AEM83" s="43"/>
      <c r="AEN83" s="43"/>
      <c r="AEO83" s="43"/>
      <c r="AEP83" s="43"/>
      <c r="AEQ83" s="43"/>
      <c r="AER83" s="43"/>
      <c r="AES83" s="43"/>
      <c r="AET83" s="43"/>
      <c r="AEU83" s="43"/>
      <c r="AEV83" s="43"/>
      <c r="AEW83" s="43"/>
      <c r="AEX83" s="43"/>
      <c r="AEY83" s="43"/>
      <c r="AEZ83" s="43"/>
      <c r="AFA83" s="43"/>
      <c r="AFB83" s="43"/>
      <c r="AFC83" s="43"/>
      <c r="AFD83" s="43"/>
      <c r="AFE83" s="43"/>
      <c r="AFF83" s="43"/>
      <c r="AFG83" s="43"/>
      <c r="AFH83" s="43"/>
      <c r="AFI83" s="43"/>
      <c r="AFJ83" s="43"/>
      <c r="AFK83" s="43"/>
      <c r="AFL83" s="43"/>
      <c r="AFM83" s="43"/>
      <c r="AFN83" s="43"/>
      <c r="AFO83" s="43"/>
      <c r="AFP83" s="43"/>
      <c r="AFQ83" s="43"/>
      <c r="AFR83" s="43"/>
      <c r="AFS83" s="43"/>
      <c r="AFT83" s="43"/>
      <c r="AFU83" s="43"/>
      <c r="AFV83" s="43"/>
      <c r="AFW83" s="43"/>
      <c r="AFX83" s="43"/>
      <c r="AFY83" s="43"/>
      <c r="AFZ83" s="43"/>
      <c r="AGA83" s="43"/>
      <c r="AGB83" s="43"/>
      <c r="AGC83" s="43"/>
      <c r="AGD83" s="43"/>
      <c r="AGE83" s="43"/>
      <c r="AGF83" s="43"/>
      <c r="AGG83" s="43"/>
      <c r="AGH83" s="43"/>
      <c r="AGI83" s="43"/>
      <c r="AGJ83" s="43"/>
      <c r="AGK83" s="43"/>
      <c r="AGL83" s="43"/>
      <c r="AGM83" s="43"/>
      <c r="AGN83" s="43"/>
      <c r="AGO83" s="43"/>
      <c r="AGP83" s="43"/>
      <c r="AGQ83" s="43"/>
      <c r="AGR83" s="43"/>
      <c r="AGS83" s="43"/>
      <c r="AGT83" s="43"/>
      <c r="AGU83" s="43"/>
      <c r="AGV83" s="43"/>
      <c r="AGW83" s="43"/>
      <c r="AGX83" s="43"/>
      <c r="AGY83" s="43"/>
      <c r="AGZ83" s="43"/>
      <c r="AHA83" s="43"/>
      <c r="AHB83" s="43"/>
      <c r="AHC83" s="43"/>
      <c r="AHD83" s="43"/>
      <c r="AHE83" s="43"/>
      <c r="AHF83" s="43"/>
      <c r="AHG83" s="43"/>
      <c r="AHH83" s="43"/>
      <c r="AHI83" s="43"/>
      <c r="AHJ83" s="43"/>
      <c r="AHK83" s="43"/>
      <c r="AHL83" s="43"/>
      <c r="AHM83" s="43"/>
      <c r="AHN83" s="43"/>
      <c r="AHO83" s="43"/>
      <c r="AHP83" s="43"/>
      <c r="AHQ83" s="43"/>
      <c r="AHR83" s="43"/>
      <c r="AHS83" s="43"/>
      <c r="AHT83" s="43"/>
      <c r="AHU83" s="43"/>
      <c r="AHV83" s="43"/>
      <c r="AHW83" s="43"/>
      <c r="AHX83" s="43"/>
      <c r="AHY83" s="43"/>
      <c r="AHZ83" s="43"/>
      <c r="AIA83" s="43"/>
      <c r="AIB83" s="43"/>
      <c r="AIC83" s="43"/>
      <c r="AID83" s="43"/>
      <c r="AIE83" s="43"/>
      <c r="AIF83" s="43"/>
      <c r="AIG83" s="43"/>
      <c r="AIH83" s="43"/>
      <c r="AII83" s="43"/>
      <c r="AIJ83" s="43"/>
      <c r="AIK83" s="43"/>
      <c r="AIL83" s="43"/>
      <c r="AIM83" s="43"/>
      <c r="AIN83" s="43"/>
      <c r="AIO83" s="43"/>
      <c r="AIP83" s="43"/>
      <c r="AIQ83" s="43"/>
      <c r="AIR83" s="43"/>
      <c r="AIS83" s="43"/>
      <c r="AIT83" s="43"/>
      <c r="AIU83" s="43"/>
      <c r="AIV83" s="43"/>
      <c r="AIW83" s="43"/>
      <c r="AIX83" s="43"/>
      <c r="AIY83" s="43"/>
      <c r="AIZ83" s="43"/>
      <c r="AJA83" s="43"/>
      <c r="AJB83" s="43"/>
      <c r="AJC83" s="43"/>
      <c r="AJD83" s="43"/>
      <c r="AJE83" s="43"/>
      <c r="AJF83" s="43"/>
      <c r="AJG83" s="43"/>
      <c r="AJH83" s="43"/>
      <c r="AJI83" s="43"/>
      <c r="AJJ83" s="43"/>
      <c r="AJK83" s="43"/>
      <c r="AJL83" s="43"/>
      <c r="AJM83" s="43"/>
      <c r="AJN83" s="43"/>
      <c r="AJO83" s="43"/>
      <c r="AJP83" s="43"/>
      <c r="AJQ83" s="43"/>
      <c r="AJR83" s="43"/>
      <c r="AJS83" s="43"/>
      <c r="AJT83" s="43"/>
      <c r="AJU83" s="43"/>
      <c r="AJV83" s="43"/>
      <c r="AJW83" s="43"/>
      <c r="AJX83" s="43"/>
      <c r="AJY83" s="43"/>
      <c r="AJZ83" s="43"/>
      <c r="AKA83" s="43"/>
      <c r="AKB83" s="43"/>
      <c r="AKC83" s="43"/>
      <c r="AKD83" s="43"/>
      <c r="AKE83" s="43"/>
      <c r="AKF83" s="43"/>
      <c r="AKG83" s="43"/>
      <c r="AKH83" s="43"/>
      <c r="AKI83" s="43"/>
      <c r="AKJ83" s="43"/>
      <c r="AKK83" s="43"/>
      <c r="AKL83" s="43"/>
      <c r="AKM83" s="43"/>
      <c r="AKN83" s="43"/>
      <c r="AKO83" s="43"/>
      <c r="AKP83" s="43"/>
      <c r="AKQ83" s="43"/>
      <c r="AKR83" s="43"/>
      <c r="AKS83" s="43"/>
      <c r="AKT83" s="43"/>
      <c r="AKU83" s="43"/>
      <c r="AKV83" s="43"/>
      <c r="AKW83" s="43"/>
      <c r="AKX83" s="43"/>
      <c r="AKY83" s="43"/>
      <c r="AKZ83" s="43"/>
      <c r="ALA83" s="43"/>
      <c r="ALB83" s="43"/>
      <c r="ALC83" s="43"/>
      <c r="ALD83" s="43"/>
      <c r="ALE83" s="43"/>
      <c r="ALF83" s="43"/>
      <c r="ALG83" s="43"/>
      <c r="ALH83" s="43"/>
      <c r="ALI83" s="43"/>
      <c r="ALJ83" s="43"/>
      <c r="ALK83" s="43"/>
      <c r="ALL83" s="43"/>
      <c r="ALM83" s="43"/>
      <c r="ALN83" s="43"/>
      <c r="ALO83" s="43"/>
      <c r="ALP83" s="43"/>
      <c r="ALQ83" s="43"/>
      <c r="ALR83" s="43"/>
      <c r="ALS83" s="43"/>
      <c r="ALT83" s="43"/>
      <c r="ALU83" s="43"/>
      <c r="ALV83" s="43"/>
      <c r="ALW83" s="43"/>
      <c r="ALX83" s="43"/>
      <c r="ALY83" s="43"/>
      <c r="ALZ83" s="43"/>
      <c r="AMA83" s="43"/>
      <c r="AMB83" s="43"/>
      <c r="AMC83" s="43"/>
      <c r="AMD83" s="43"/>
      <c r="AME83" s="43"/>
      <c r="AMF83" s="43"/>
      <c r="AMG83" s="43"/>
      <c r="AMH83" s="43"/>
      <c r="AMI83" s="43"/>
      <c r="AMJ83" s="43"/>
      <c r="AMK83" s="43"/>
      <c r="AML83" s="43"/>
      <c r="AMM83" s="43"/>
      <c r="AMN83" s="43"/>
      <c r="AMO83" s="43"/>
      <c r="AMP83" s="43"/>
      <c r="AMQ83" s="43"/>
      <c r="AMR83" s="43"/>
      <c r="AMS83" s="43"/>
    </row>
    <row r="84" spans="1:1033" ht="15" hidden="1" customHeight="1" x14ac:dyDescent="0.2">
      <c r="A84" s="326"/>
      <c r="B84" s="44">
        <v>74</v>
      </c>
      <c r="C84" s="45" t="s">
        <v>57</v>
      </c>
      <c r="D84" s="36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90">
        <f t="shared" si="50"/>
        <v>0</v>
      </c>
      <c r="P84" s="132"/>
      <c r="Q84" s="90">
        <f t="shared" si="51"/>
        <v>0</v>
      </c>
      <c r="R84" s="132"/>
      <c r="S84" s="132"/>
      <c r="T84" s="90">
        <f t="shared" si="57"/>
        <v>0</v>
      </c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84">
        <f t="shared" si="54"/>
        <v>0</v>
      </c>
      <c r="AH84" s="132"/>
      <c r="AI84" s="132"/>
      <c r="AJ84" s="132"/>
      <c r="AK84" s="88">
        <f t="shared" si="55"/>
        <v>0</v>
      </c>
      <c r="AL84" s="88"/>
      <c r="AM84" s="132"/>
      <c r="AN84" s="132"/>
      <c r="AO84" s="132"/>
      <c r="AP84" s="132"/>
      <c r="AQ84" s="132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3"/>
      <c r="ALN84" s="43"/>
      <c r="ALO84" s="43"/>
      <c r="ALP84" s="43"/>
      <c r="ALQ84" s="43"/>
      <c r="ALR84" s="43"/>
      <c r="ALS84" s="43"/>
      <c r="ALT84" s="43"/>
      <c r="ALU84" s="43"/>
      <c r="ALV84" s="43"/>
      <c r="ALW84" s="43"/>
      <c r="ALX84" s="43"/>
      <c r="ALY84" s="43"/>
      <c r="ALZ84" s="43"/>
      <c r="AMA84" s="43"/>
      <c r="AMB84" s="43"/>
      <c r="AMC84" s="43"/>
      <c r="AMD84" s="43"/>
      <c r="AME84" s="43"/>
      <c r="AMF84" s="43"/>
      <c r="AMG84" s="43"/>
      <c r="AMH84" s="43"/>
      <c r="AMI84" s="43"/>
      <c r="AMJ84" s="43"/>
      <c r="AMK84" s="43"/>
      <c r="AML84" s="43"/>
      <c r="AMM84" s="43"/>
      <c r="AMN84" s="43"/>
      <c r="AMO84" s="43"/>
      <c r="AMP84" s="43"/>
      <c r="AMQ84" s="43"/>
      <c r="AMR84" s="43"/>
      <c r="AMS84" s="43"/>
    </row>
    <row r="85" spans="1:1033" ht="15" hidden="1" customHeight="1" x14ac:dyDescent="0.2">
      <c r="A85" s="326"/>
      <c r="B85" s="44">
        <v>75</v>
      </c>
      <c r="C85" s="45" t="s">
        <v>109</v>
      </c>
      <c r="D85" s="36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90">
        <f t="shared" si="50"/>
        <v>0</v>
      </c>
      <c r="P85" s="132"/>
      <c r="Q85" s="90">
        <f t="shared" si="51"/>
        <v>0</v>
      </c>
      <c r="R85" s="132"/>
      <c r="S85" s="132"/>
      <c r="T85" s="90">
        <f t="shared" si="57"/>
        <v>0</v>
      </c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84">
        <f t="shared" si="54"/>
        <v>0</v>
      </c>
      <c r="AH85" s="132"/>
      <c r="AI85" s="132"/>
      <c r="AJ85" s="132"/>
      <c r="AK85" s="88">
        <f t="shared" si="55"/>
        <v>0</v>
      </c>
      <c r="AL85" s="88"/>
      <c r="AM85" s="132"/>
      <c r="AN85" s="132"/>
      <c r="AO85" s="132"/>
      <c r="AP85" s="132"/>
      <c r="AQ85" s="13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3"/>
      <c r="ALN85" s="43"/>
      <c r="ALO85" s="43"/>
      <c r="ALP85" s="43"/>
      <c r="ALQ85" s="43"/>
      <c r="ALR85" s="43"/>
      <c r="ALS85" s="43"/>
      <c r="ALT85" s="43"/>
      <c r="ALU85" s="43"/>
      <c r="ALV85" s="43"/>
      <c r="ALW85" s="43"/>
      <c r="ALX85" s="43"/>
      <c r="ALY85" s="43"/>
      <c r="ALZ85" s="43"/>
      <c r="AMA85" s="43"/>
      <c r="AMB85" s="43"/>
      <c r="AMC85" s="43"/>
      <c r="AMD85" s="43"/>
      <c r="AME85" s="43"/>
      <c r="AMF85" s="43"/>
      <c r="AMG85" s="43"/>
      <c r="AMH85" s="43"/>
      <c r="AMI85" s="43"/>
      <c r="AMJ85" s="43"/>
      <c r="AMK85" s="43"/>
      <c r="AML85" s="43"/>
      <c r="AMM85" s="43"/>
      <c r="AMN85" s="43"/>
      <c r="AMO85" s="43"/>
      <c r="AMP85" s="43"/>
      <c r="AMQ85" s="43"/>
      <c r="AMR85" s="43"/>
      <c r="AMS85" s="43"/>
    </row>
    <row r="86" spans="1:1033" ht="15" hidden="1" customHeight="1" x14ac:dyDescent="0.2">
      <c r="A86" s="326"/>
      <c r="B86" s="44">
        <v>76</v>
      </c>
      <c r="C86" s="45" t="s">
        <v>85</v>
      </c>
      <c r="D86" s="36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90">
        <f t="shared" si="50"/>
        <v>0</v>
      </c>
      <c r="P86" s="132"/>
      <c r="Q86" s="90">
        <f t="shared" si="51"/>
        <v>0</v>
      </c>
      <c r="R86" s="132"/>
      <c r="S86" s="132"/>
      <c r="T86" s="90">
        <f t="shared" si="57"/>
        <v>0</v>
      </c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84">
        <f t="shared" si="54"/>
        <v>0</v>
      </c>
      <c r="AH86" s="132"/>
      <c r="AI86" s="132"/>
      <c r="AJ86" s="132"/>
      <c r="AK86" s="88">
        <f t="shared" si="55"/>
        <v>0</v>
      </c>
      <c r="AL86" s="88"/>
      <c r="AM86" s="132"/>
      <c r="AN86" s="132"/>
      <c r="AO86" s="132"/>
      <c r="AP86" s="132"/>
      <c r="AQ86" s="132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3"/>
      <c r="ALN86" s="43"/>
      <c r="ALO86" s="43"/>
      <c r="ALP86" s="43"/>
      <c r="ALQ86" s="43"/>
      <c r="ALR86" s="43"/>
      <c r="ALS86" s="43"/>
      <c r="ALT86" s="43"/>
      <c r="ALU86" s="43"/>
      <c r="ALV86" s="43"/>
      <c r="ALW86" s="43"/>
      <c r="ALX86" s="43"/>
      <c r="ALY86" s="43"/>
      <c r="ALZ86" s="43"/>
      <c r="AMA86" s="43"/>
      <c r="AMB86" s="43"/>
      <c r="AMC86" s="43"/>
      <c r="AMD86" s="43"/>
      <c r="AME86" s="43"/>
      <c r="AMF86" s="43"/>
      <c r="AMG86" s="43"/>
      <c r="AMH86" s="43"/>
      <c r="AMI86" s="43"/>
      <c r="AMJ86" s="43"/>
      <c r="AMK86" s="43"/>
      <c r="AML86" s="43"/>
      <c r="AMM86" s="43"/>
      <c r="AMN86" s="43"/>
      <c r="AMO86" s="43"/>
      <c r="AMP86" s="43"/>
      <c r="AMQ86" s="43"/>
      <c r="AMR86" s="43"/>
      <c r="AMS86" s="43"/>
    </row>
    <row r="87" spans="1:1033" ht="15" hidden="1" customHeight="1" x14ac:dyDescent="0.2">
      <c r="A87" s="326"/>
      <c r="B87" s="44">
        <v>78</v>
      </c>
      <c r="C87" s="45" t="s">
        <v>152</v>
      </c>
      <c r="D87" s="36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90">
        <f t="shared" si="50"/>
        <v>0</v>
      </c>
      <c r="P87" s="132"/>
      <c r="Q87" s="90">
        <f t="shared" si="51"/>
        <v>0</v>
      </c>
      <c r="R87" s="132"/>
      <c r="S87" s="132"/>
      <c r="T87" s="90">
        <f t="shared" si="57"/>
        <v>0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84">
        <f t="shared" si="54"/>
        <v>0</v>
      </c>
      <c r="AH87" s="132"/>
      <c r="AI87" s="132"/>
      <c r="AJ87" s="132"/>
      <c r="AK87" s="88">
        <f t="shared" si="55"/>
        <v>0</v>
      </c>
      <c r="AL87" s="88"/>
      <c r="AM87" s="132"/>
      <c r="AN87" s="132"/>
      <c r="AO87" s="132"/>
      <c r="AP87" s="132"/>
      <c r="AQ87" s="132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  <c r="OR87" s="43"/>
      <c r="OS87" s="43"/>
      <c r="OT87" s="43"/>
      <c r="OU87" s="43"/>
      <c r="OV87" s="43"/>
      <c r="OW87" s="43"/>
      <c r="OX87" s="43"/>
      <c r="OY87" s="43"/>
      <c r="OZ87" s="43"/>
      <c r="PA87" s="43"/>
      <c r="PB87" s="43"/>
      <c r="PC87" s="43"/>
      <c r="PD87" s="43"/>
      <c r="PE87" s="43"/>
      <c r="PF87" s="43"/>
      <c r="PG87" s="43"/>
      <c r="PH87" s="43"/>
      <c r="PI87" s="43"/>
      <c r="PJ87" s="43"/>
      <c r="PK87" s="43"/>
      <c r="PL87" s="43"/>
      <c r="PM87" s="43"/>
      <c r="PN87" s="43"/>
      <c r="PO87" s="43"/>
      <c r="PP87" s="43"/>
      <c r="PQ87" s="43"/>
      <c r="PR87" s="43"/>
      <c r="PS87" s="43"/>
      <c r="PT87" s="43"/>
      <c r="PU87" s="43"/>
      <c r="PV87" s="43"/>
      <c r="PW87" s="43"/>
      <c r="PX87" s="43"/>
      <c r="PY87" s="43"/>
      <c r="PZ87" s="43"/>
      <c r="QA87" s="43"/>
      <c r="QB87" s="43"/>
      <c r="QC87" s="43"/>
      <c r="QD87" s="43"/>
      <c r="QE87" s="43"/>
      <c r="QF87" s="43"/>
      <c r="QG87" s="43"/>
      <c r="QH87" s="43"/>
      <c r="QI87" s="43"/>
      <c r="QJ87" s="43"/>
      <c r="QK87" s="43"/>
      <c r="QL87" s="43"/>
      <c r="QM87" s="43"/>
      <c r="QN87" s="43"/>
      <c r="QO87" s="43"/>
      <c r="QP87" s="43"/>
      <c r="QQ87" s="43"/>
      <c r="QR87" s="43"/>
      <c r="QS87" s="43"/>
      <c r="QT87" s="43"/>
      <c r="QU87" s="43"/>
      <c r="QV87" s="43"/>
      <c r="QW87" s="43"/>
      <c r="QX87" s="43"/>
      <c r="QY87" s="43"/>
      <c r="QZ87" s="43"/>
      <c r="RA87" s="43"/>
      <c r="RB87" s="43"/>
      <c r="RC87" s="43"/>
      <c r="RD87" s="43"/>
      <c r="RE87" s="43"/>
      <c r="RF87" s="43"/>
      <c r="RG87" s="43"/>
      <c r="RH87" s="43"/>
      <c r="RI87" s="43"/>
      <c r="RJ87" s="43"/>
      <c r="RK87" s="43"/>
      <c r="RL87" s="43"/>
      <c r="RM87" s="43"/>
      <c r="RN87" s="43"/>
      <c r="RO87" s="43"/>
      <c r="RP87" s="43"/>
      <c r="RQ87" s="43"/>
      <c r="RR87" s="43"/>
      <c r="RS87" s="43"/>
      <c r="RT87" s="43"/>
      <c r="RU87" s="43"/>
      <c r="RV87" s="43"/>
      <c r="RW87" s="43"/>
      <c r="RX87" s="43"/>
      <c r="RY87" s="43"/>
      <c r="RZ87" s="43"/>
      <c r="SA87" s="43"/>
      <c r="SB87" s="43"/>
      <c r="SC87" s="43"/>
      <c r="SD87" s="43"/>
      <c r="SE87" s="43"/>
      <c r="SF87" s="43"/>
      <c r="SG87" s="43"/>
      <c r="SH87" s="43"/>
      <c r="SI87" s="43"/>
      <c r="SJ87" s="43"/>
      <c r="SK87" s="43"/>
      <c r="SL87" s="43"/>
      <c r="SM87" s="43"/>
      <c r="SN87" s="43"/>
      <c r="SO87" s="43"/>
      <c r="SP87" s="43"/>
      <c r="SQ87" s="43"/>
      <c r="SR87" s="43"/>
      <c r="SS87" s="43"/>
      <c r="ST87" s="43"/>
      <c r="SU87" s="43"/>
      <c r="SV87" s="43"/>
      <c r="SW87" s="43"/>
      <c r="SX87" s="43"/>
      <c r="SY87" s="43"/>
      <c r="SZ87" s="43"/>
      <c r="TA87" s="43"/>
      <c r="TB87" s="43"/>
      <c r="TC87" s="43"/>
      <c r="TD87" s="43"/>
      <c r="TE87" s="43"/>
      <c r="TF87" s="43"/>
      <c r="TG87" s="43"/>
      <c r="TH87" s="43"/>
      <c r="TI87" s="43"/>
      <c r="TJ87" s="43"/>
      <c r="TK87" s="43"/>
      <c r="TL87" s="43"/>
      <c r="TM87" s="43"/>
      <c r="TN87" s="43"/>
      <c r="TO87" s="43"/>
      <c r="TP87" s="43"/>
      <c r="TQ87" s="43"/>
      <c r="TR87" s="43"/>
      <c r="TS87" s="43"/>
      <c r="TT87" s="43"/>
      <c r="TU87" s="43"/>
      <c r="TV87" s="43"/>
      <c r="TW87" s="43"/>
      <c r="TX87" s="43"/>
      <c r="TY87" s="43"/>
      <c r="TZ87" s="43"/>
      <c r="UA87" s="43"/>
      <c r="UB87" s="43"/>
      <c r="UC87" s="43"/>
      <c r="UD87" s="43"/>
      <c r="UE87" s="43"/>
      <c r="UF87" s="43"/>
      <c r="UG87" s="43"/>
      <c r="UH87" s="43"/>
      <c r="UI87" s="43"/>
      <c r="UJ87" s="43"/>
      <c r="UK87" s="43"/>
      <c r="UL87" s="43"/>
      <c r="UM87" s="43"/>
      <c r="UN87" s="43"/>
      <c r="UO87" s="43"/>
      <c r="UP87" s="43"/>
      <c r="UQ87" s="43"/>
      <c r="UR87" s="43"/>
      <c r="US87" s="43"/>
      <c r="UT87" s="43"/>
      <c r="UU87" s="43"/>
      <c r="UV87" s="43"/>
      <c r="UW87" s="43"/>
      <c r="UX87" s="43"/>
      <c r="UY87" s="43"/>
      <c r="UZ87" s="43"/>
      <c r="VA87" s="43"/>
      <c r="VB87" s="43"/>
      <c r="VC87" s="43"/>
      <c r="VD87" s="43"/>
      <c r="VE87" s="43"/>
      <c r="VF87" s="43"/>
      <c r="VG87" s="43"/>
      <c r="VH87" s="43"/>
      <c r="VI87" s="43"/>
      <c r="VJ87" s="43"/>
      <c r="VK87" s="43"/>
      <c r="VL87" s="43"/>
      <c r="VM87" s="43"/>
      <c r="VN87" s="43"/>
      <c r="VO87" s="43"/>
      <c r="VP87" s="43"/>
      <c r="VQ87" s="43"/>
      <c r="VR87" s="43"/>
      <c r="VS87" s="43"/>
      <c r="VT87" s="43"/>
      <c r="VU87" s="43"/>
      <c r="VV87" s="43"/>
      <c r="VW87" s="43"/>
      <c r="VX87" s="43"/>
      <c r="VY87" s="43"/>
      <c r="VZ87" s="43"/>
      <c r="WA87" s="43"/>
      <c r="WB87" s="43"/>
      <c r="WC87" s="43"/>
      <c r="WD87" s="43"/>
      <c r="WE87" s="43"/>
      <c r="WF87" s="43"/>
      <c r="WG87" s="43"/>
      <c r="WH87" s="43"/>
      <c r="WI87" s="43"/>
      <c r="WJ87" s="43"/>
      <c r="WK87" s="43"/>
      <c r="WL87" s="43"/>
      <c r="WM87" s="43"/>
      <c r="WN87" s="43"/>
      <c r="WO87" s="43"/>
      <c r="WP87" s="43"/>
      <c r="WQ87" s="43"/>
      <c r="WR87" s="43"/>
      <c r="WS87" s="43"/>
      <c r="WT87" s="43"/>
      <c r="WU87" s="43"/>
      <c r="WV87" s="43"/>
      <c r="WW87" s="43"/>
      <c r="WX87" s="43"/>
      <c r="WY87" s="43"/>
      <c r="WZ87" s="43"/>
      <c r="XA87" s="43"/>
      <c r="XB87" s="43"/>
      <c r="XC87" s="43"/>
      <c r="XD87" s="43"/>
      <c r="XE87" s="43"/>
      <c r="XF87" s="43"/>
      <c r="XG87" s="43"/>
      <c r="XH87" s="43"/>
      <c r="XI87" s="43"/>
      <c r="XJ87" s="43"/>
      <c r="XK87" s="43"/>
      <c r="XL87" s="43"/>
      <c r="XM87" s="43"/>
      <c r="XN87" s="43"/>
      <c r="XO87" s="43"/>
      <c r="XP87" s="43"/>
      <c r="XQ87" s="43"/>
      <c r="XR87" s="43"/>
      <c r="XS87" s="43"/>
      <c r="XT87" s="43"/>
      <c r="XU87" s="43"/>
      <c r="XV87" s="43"/>
      <c r="XW87" s="43"/>
      <c r="XX87" s="43"/>
      <c r="XY87" s="43"/>
      <c r="XZ87" s="43"/>
      <c r="YA87" s="43"/>
      <c r="YB87" s="43"/>
      <c r="YC87" s="43"/>
      <c r="YD87" s="43"/>
      <c r="YE87" s="43"/>
      <c r="YF87" s="43"/>
      <c r="YG87" s="43"/>
      <c r="YH87" s="43"/>
      <c r="YI87" s="43"/>
      <c r="YJ87" s="43"/>
      <c r="YK87" s="43"/>
      <c r="YL87" s="43"/>
      <c r="YM87" s="43"/>
      <c r="YN87" s="43"/>
      <c r="YO87" s="43"/>
      <c r="YP87" s="43"/>
      <c r="YQ87" s="43"/>
      <c r="YR87" s="43"/>
      <c r="YS87" s="43"/>
      <c r="YT87" s="43"/>
      <c r="YU87" s="43"/>
      <c r="YV87" s="43"/>
      <c r="YW87" s="43"/>
      <c r="YX87" s="43"/>
      <c r="YY87" s="43"/>
      <c r="YZ87" s="43"/>
      <c r="ZA87" s="43"/>
      <c r="ZB87" s="43"/>
      <c r="ZC87" s="43"/>
      <c r="ZD87" s="43"/>
      <c r="ZE87" s="43"/>
      <c r="ZF87" s="43"/>
      <c r="ZG87" s="43"/>
      <c r="ZH87" s="43"/>
      <c r="ZI87" s="43"/>
      <c r="ZJ87" s="43"/>
      <c r="ZK87" s="43"/>
      <c r="ZL87" s="43"/>
      <c r="ZM87" s="43"/>
      <c r="ZN87" s="43"/>
      <c r="ZO87" s="43"/>
      <c r="ZP87" s="43"/>
      <c r="ZQ87" s="43"/>
      <c r="ZR87" s="43"/>
      <c r="ZS87" s="43"/>
      <c r="ZT87" s="43"/>
      <c r="ZU87" s="43"/>
      <c r="ZV87" s="43"/>
      <c r="ZW87" s="43"/>
      <c r="ZX87" s="43"/>
      <c r="ZY87" s="43"/>
      <c r="ZZ87" s="43"/>
      <c r="AAA87" s="43"/>
      <c r="AAB87" s="43"/>
      <c r="AAC87" s="43"/>
      <c r="AAD87" s="43"/>
      <c r="AAE87" s="43"/>
      <c r="AAF87" s="43"/>
      <c r="AAG87" s="43"/>
      <c r="AAH87" s="43"/>
      <c r="AAI87" s="43"/>
      <c r="AAJ87" s="43"/>
      <c r="AAK87" s="43"/>
      <c r="AAL87" s="43"/>
      <c r="AAM87" s="43"/>
      <c r="AAN87" s="43"/>
      <c r="AAO87" s="43"/>
      <c r="AAP87" s="43"/>
      <c r="AAQ87" s="43"/>
      <c r="AAR87" s="43"/>
      <c r="AAS87" s="43"/>
      <c r="AAT87" s="43"/>
      <c r="AAU87" s="43"/>
      <c r="AAV87" s="43"/>
      <c r="AAW87" s="43"/>
      <c r="AAX87" s="43"/>
      <c r="AAY87" s="43"/>
      <c r="AAZ87" s="43"/>
      <c r="ABA87" s="43"/>
      <c r="ABB87" s="43"/>
      <c r="ABC87" s="43"/>
      <c r="ABD87" s="43"/>
      <c r="ABE87" s="43"/>
      <c r="ABF87" s="43"/>
      <c r="ABG87" s="43"/>
      <c r="ABH87" s="43"/>
      <c r="ABI87" s="43"/>
      <c r="ABJ87" s="43"/>
      <c r="ABK87" s="43"/>
      <c r="ABL87" s="43"/>
      <c r="ABM87" s="43"/>
      <c r="ABN87" s="43"/>
      <c r="ABO87" s="43"/>
      <c r="ABP87" s="43"/>
      <c r="ABQ87" s="43"/>
      <c r="ABR87" s="43"/>
      <c r="ABS87" s="43"/>
      <c r="ABT87" s="43"/>
      <c r="ABU87" s="43"/>
      <c r="ABV87" s="43"/>
      <c r="ABW87" s="43"/>
      <c r="ABX87" s="43"/>
      <c r="ABY87" s="43"/>
      <c r="ABZ87" s="43"/>
      <c r="ACA87" s="43"/>
      <c r="ACB87" s="43"/>
      <c r="ACC87" s="43"/>
      <c r="ACD87" s="43"/>
      <c r="ACE87" s="43"/>
      <c r="ACF87" s="43"/>
      <c r="ACG87" s="43"/>
      <c r="ACH87" s="43"/>
      <c r="ACI87" s="43"/>
      <c r="ACJ87" s="43"/>
      <c r="ACK87" s="43"/>
      <c r="ACL87" s="43"/>
      <c r="ACM87" s="43"/>
      <c r="ACN87" s="43"/>
      <c r="ACO87" s="43"/>
      <c r="ACP87" s="43"/>
      <c r="ACQ87" s="43"/>
      <c r="ACR87" s="43"/>
      <c r="ACS87" s="43"/>
      <c r="ACT87" s="43"/>
      <c r="ACU87" s="43"/>
      <c r="ACV87" s="43"/>
      <c r="ACW87" s="43"/>
      <c r="ACX87" s="43"/>
      <c r="ACY87" s="43"/>
      <c r="ACZ87" s="43"/>
      <c r="ADA87" s="43"/>
      <c r="ADB87" s="43"/>
      <c r="ADC87" s="43"/>
      <c r="ADD87" s="43"/>
      <c r="ADE87" s="43"/>
      <c r="ADF87" s="43"/>
      <c r="ADG87" s="43"/>
      <c r="ADH87" s="43"/>
      <c r="ADI87" s="43"/>
      <c r="ADJ87" s="43"/>
      <c r="ADK87" s="43"/>
      <c r="ADL87" s="43"/>
      <c r="ADM87" s="43"/>
      <c r="ADN87" s="43"/>
      <c r="ADO87" s="43"/>
      <c r="ADP87" s="43"/>
      <c r="ADQ87" s="43"/>
      <c r="ADR87" s="43"/>
      <c r="ADS87" s="43"/>
      <c r="ADT87" s="43"/>
      <c r="ADU87" s="43"/>
      <c r="ADV87" s="43"/>
      <c r="ADW87" s="43"/>
      <c r="ADX87" s="43"/>
      <c r="ADY87" s="43"/>
      <c r="ADZ87" s="43"/>
      <c r="AEA87" s="43"/>
      <c r="AEB87" s="43"/>
      <c r="AEC87" s="43"/>
      <c r="AED87" s="43"/>
      <c r="AEE87" s="43"/>
      <c r="AEF87" s="43"/>
      <c r="AEG87" s="43"/>
      <c r="AEH87" s="43"/>
      <c r="AEI87" s="43"/>
      <c r="AEJ87" s="43"/>
      <c r="AEK87" s="43"/>
      <c r="AEL87" s="43"/>
      <c r="AEM87" s="43"/>
      <c r="AEN87" s="43"/>
      <c r="AEO87" s="43"/>
      <c r="AEP87" s="43"/>
      <c r="AEQ87" s="43"/>
      <c r="AER87" s="43"/>
      <c r="AES87" s="43"/>
      <c r="AET87" s="43"/>
      <c r="AEU87" s="43"/>
      <c r="AEV87" s="43"/>
      <c r="AEW87" s="43"/>
      <c r="AEX87" s="43"/>
      <c r="AEY87" s="43"/>
      <c r="AEZ87" s="43"/>
      <c r="AFA87" s="43"/>
      <c r="AFB87" s="43"/>
      <c r="AFC87" s="43"/>
      <c r="AFD87" s="43"/>
      <c r="AFE87" s="43"/>
      <c r="AFF87" s="43"/>
      <c r="AFG87" s="43"/>
      <c r="AFH87" s="43"/>
      <c r="AFI87" s="43"/>
      <c r="AFJ87" s="43"/>
      <c r="AFK87" s="43"/>
      <c r="AFL87" s="43"/>
      <c r="AFM87" s="43"/>
      <c r="AFN87" s="43"/>
      <c r="AFO87" s="43"/>
      <c r="AFP87" s="43"/>
      <c r="AFQ87" s="43"/>
      <c r="AFR87" s="43"/>
      <c r="AFS87" s="43"/>
      <c r="AFT87" s="43"/>
      <c r="AFU87" s="43"/>
      <c r="AFV87" s="43"/>
      <c r="AFW87" s="43"/>
      <c r="AFX87" s="43"/>
      <c r="AFY87" s="43"/>
      <c r="AFZ87" s="43"/>
      <c r="AGA87" s="43"/>
      <c r="AGB87" s="43"/>
      <c r="AGC87" s="43"/>
      <c r="AGD87" s="43"/>
      <c r="AGE87" s="43"/>
      <c r="AGF87" s="43"/>
      <c r="AGG87" s="43"/>
      <c r="AGH87" s="43"/>
      <c r="AGI87" s="43"/>
      <c r="AGJ87" s="43"/>
      <c r="AGK87" s="43"/>
      <c r="AGL87" s="43"/>
      <c r="AGM87" s="43"/>
      <c r="AGN87" s="43"/>
      <c r="AGO87" s="43"/>
      <c r="AGP87" s="43"/>
      <c r="AGQ87" s="43"/>
      <c r="AGR87" s="43"/>
      <c r="AGS87" s="43"/>
      <c r="AGT87" s="43"/>
      <c r="AGU87" s="43"/>
      <c r="AGV87" s="43"/>
      <c r="AGW87" s="43"/>
      <c r="AGX87" s="43"/>
      <c r="AGY87" s="43"/>
      <c r="AGZ87" s="43"/>
      <c r="AHA87" s="43"/>
      <c r="AHB87" s="43"/>
      <c r="AHC87" s="43"/>
      <c r="AHD87" s="43"/>
      <c r="AHE87" s="43"/>
      <c r="AHF87" s="43"/>
      <c r="AHG87" s="43"/>
      <c r="AHH87" s="43"/>
      <c r="AHI87" s="43"/>
      <c r="AHJ87" s="43"/>
      <c r="AHK87" s="43"/>
      <c r="AHL87" s="43"/>
      <c r="AHM87" s="43"/>
      <c r="AHN87" s="43"/>
      <c r="AHO87" s="43"/>
      <c r="AHP87" s="43"/>
      <c r="AHQ87" s="43"/>
      <c r="AHR87" s="43"/>
      <c r="AHS87" s="43"/>
      <c r="AHT87" s="43"/>
      <c r="AHU87" s="43"/>
      <c r="AHV87" s="43"/>
      <c r="AHW87" s="43"/>
      <c r="AHX87" s="43"/>
      <c r="AHY87" s="43"/>
      <c r="AHZ87" s="43"/>
      <c r="AIA87" s="43"/>
      <c r="AIB87" s="43"/>
      <c r="AIC87" s="43"/>
      <c r="AID87" s="43"/>
      <c r="AIE87" s="43"/>
      <c r="AIF87" s="43"/>
      <c r="AIG87" s="43"/>
      <c r="AIH87" s="43"/>
      <c r="AII87" s="43"/>
      <c r="AIJ87" s="43"/>
      <c r="AIK87" s="43"/>
      <c r="AIL87" s="43"/>
      <c r="AIM87" s="43"/>
      <c r="AIN87" s="43"/>
      <c r="AIO87" s="43"/>
      <c r="AIP87" s="43"/>
      <c r="AIQ87" s="43"/>
      <c r="AIR87" s="43"/>
      <c r="AIS87" s="43"/>
      <c r="AIT87" s="43"/>
      <c r="AIU87" s="43"/>
      <c r="AIV87" s="43"/>
      <c r="AIW87" s="43"/>
      <c r="AIX87" s="43"/>
      <c r="AIY87" s="43"/>
      <c r="AIZ87" s="43"/>
      <c r="AJA87" s="43"/>
      <c r="AJB87" s="43"/>
      <c r="AJC87" s="43"/>
      <c r="AJD87" s="43"/>
      <c r="AJE87" s="43"/>
      <c r="AJF87" s="43"/>
      <c r="AJG87" s="43"/>
      <c r="AJH87" s="43"/>
      <c r="AJI87" s="43"/>
      <c r="AJJ87" s="43"/>
      <c r="AJK87" s="43"/>
      <c r="AJL87" s="43"/>
      <c r="AJM87" s="43"/>
      <c r="AJN87" s="43"/>
      <c r="AJO87" s="43"/>
      <c r="AJP87" s="43"/>
      <c r="AJQ87" s="43"/>
      <c r="AJR87" s="43"/>
      <c r="AJS87" s="43"/>
      <c r="AJT87" s="43"/>
      <c r="AJU87" s="43"/>
      <c r="AJV87" s="43"/>
      <c r="AJW87" s="43"/>
      <c r="AJX87" s="43"/>
      <c r="AJY87" s="43"/>
      <c r="AJZ87" s="43"/>
      <c r="AKA87" s="43"/>
      <c r="AKB87" s="43"/>
      <c r="AKC87" s="43"/>
      <c r="AKD87" s="43"/>
      <c r="AKE87" s="43"/>
      <c r="AKF87" s="43"/>
      <c r="AKG87" s="43"/>
      <c r="AKH87" s="43"/>
      <c r="AKI87" s="43"/>
      <c r="AKJ87" s="43"/>
      <c r="AKK87" s="43"/>
      <c r="AKL87" s="43"/>
      <c r="AKM87" s="43"/>
      <c r="AKN87" s="43"/>
      <c r="AKO87" s="43"/>
      <c r="AKP87" s="43"/>
      <c r="AKQ87" s="43"/>
      <c r="AKR87" s="43"/>
      <c r="AKS87" s="43"/>
      <c r="AKT87" s="43"/>
      <c r="AKU87" s="43"/>
      <c r="AKV87" s="43"/>
      <c r="AKW87" s="43"/>
      <c r="AKX87" s="43"/>
      <c r="AKY87" s="43"/>
      <c r="AKZ87" s="43"/>
      <c r="ALA87" s="43"/>
      <c r="ALB87" s="43"/>
      <c r="ALC87" s="43"/>
      <c r="ALD87" s="43"/>
      <c r="ALE87" s="43"/>
      <c r="ALF87" s="43"/>
      <c r="ALG87" s="43"/>
      <c r="ALH87" s="43"/>
      <c r="ALI87" s="43"/>
      <c r="ALJ87" s="43"/>
      <c r="ALK87" s="43"/>
      <c r="ALL87" s="43"/>
      <c r="ALM87" s="43"/>
      <c r="ALN87" s="43"/>
      <c r="ALO87" s="43"/>
      <c r="ALP87" s="43"/>
      <c r="ALQ87" s="43"/>
      <c r="ALR87" s="43"/>
      <c r="ALS87" s="43"/>
      <c r="ALT87" s="43"/>
      <c r="ALU87" s="43"/>
      <c r="ALV87" s="43"/>
      <c r="ALW87" s="43"/>
      <c r="ALX87" s="43"/>
      <c r="ALY87" s="43"/>
      <c r="ALZ87" s="43"/>
      <c r="AMA87" s="43"/>
      <c r="AMB87" s="43"/>
      <c r="AMC87" s="43"/>
      <c r="AMD87" s="43"/>
      <c r="AME87" s="43"/>
      <c r="AMF87" s="43"/>
      <c r="AMG87" s="43"/>
      <c r="AMH87" s="43"/>
      <c r="AMI87" s="43"/>
      <c r="AMJ87" s="43"/>
      <c r="AMK87" s="43"/>
      <c r="AML87" s="43"/>
      <c r="AMM87" s="43"/>
      <c r="AMN87" s="43"/>
      <c r="AMO87" s="43"/>
      <c r="AMP87" s="43"/>
      <c r="AMQ87" s="43"/>
      <c r="AMR87" s="43"/>
      <c r="AMS87" s="43"/>
    </row>
    <row r="88" spans="1:1033" ht="15" hidden="1" customHeight="1" x14ac:dyDescent="0.2">
      <c r="A88" s="326"/>
      <c r="B88" s="46">
        <v>81</v>
      </c>
      <c r="C88" s="47" t="s">
        <v>189</v>
      </c>
      <c r="D88" s="366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90">
        <f t="shared" si="50"/>
        <v>0</v>
      </c>
      <c r="P88" s="133"/>
      <c r="Q88" s="90">
        <f t="shared" si="51"/>
        <v>0</v>
      </c>
      <c r="R88" s="133"/>
      <c r="S88" s="133"/>
      <c r="T88" s="90">
        <f t="shared" si="57"/>
        <v>0</v>
      </c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84">
        <f t="shared" si="54"/>
        <v>0</v>
      </c>
      <c r="AH88" s="133"/>
      <c r="AI88" s="133"/>
      <c r="AJ88" s="133"/>
      <c r="AK88" s="88">
        <f t="shared" si="55"/>
        <v>0</v>
      </c>
      <c r="AL88" s="88"/>
      <c r="AM88" s="133"/>
      <c r="AN88" s="133"/>
      <c r="AO88" s="133"/>
      <c r="AP88" s="133"/>
      <c r="AQ88" s="13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3"/>
      <c r="ALN88" s="43"/>
      <c r="ALO88" s="43"/>
      <c r="ALP88" s="43"/>
      <c r="ALQ88" s="43"/>
      <c r="ALR88" s="43"/>
      <c r="ALS88" s="43"/>
      <c r="ALT88" s="43"/>
      <c r="ALU88" s="43"/>
      <c r="ALV88" s="43"/>
      <c r="ALW88" s="43"/>
      <c r="ALX88" s="43"/>
      <c r="ALY88" s="43"/>
      <c r="ALZ88" s="43"/>
      <c r="AMA88" s="43"/>
      <c r="AMB88" s="43"/>
      <c r="AMC88" s="43"/>
      <c r="AMD88" s="43"/>
      <c r="AME88" s="43"/>
      <c r="AMF88" s="43"/>
      <c r="AMG88" s="43"/>
      <c r="AMH88" s="43"/>
      <c r="AMI88" s="43"/>
      <c r="AMJ88" s="43"/>
      <c r="AMK88" s="43"/>
      <c r="AML88" s="43"/>
      <c r="AMM88" s="43"/>
      <c r="AMN88" s="43"/>
      <c r="AMO88" s="43"/>
      <c r="AMP88" s="43"/>
      <c r="AMQ88" s="43"/>
      <c r="AMR88" s="43"/>
      <c r="AMS88" s="43"/>
    </row>
    <row r="89" spans="1:1033" ht="15" hidden="1" customHeight="1" x14ac:dyDescent="0.2">
      <c r="A89" s="326" t="s">
        <v>295</v>
      </c>
      <c r="B89" s="41">
        <v>34</v>
      </c>
      <c r="C89" s="42" t="s">
        <v>47</v>
      </c>
      <c r="D89" s="366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90">
        <f t="shared" si="50"/>
        <v>0</v>
      </c>
      <c r="P89" s="131"/>
      <c r="Q89" s="90">
        <f t="shared" si="51"/>
        <v>0</v>
      </c>
      <c r="R89" s="131"/>
      <c r="S89" s="131"/>
      <c r="T89" s="90">
        <f t="shared" si="57"/>
        <v>0</v>
      </c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84">
        <f t="shared" si="54"/>
        <v>0</v>
      </c>
      <c r="AH89" s="131"/>
      <c r="AI89" s="131"/>
      <c r="AJ89" s="131"/>
      <c r="AK89" s="88">
        <f t="shared" si="55"/>
        <v>0</v>
      </c>
      <c r="AL89" s="88"/>
      <c r="AM89" s="131"/>
      <c r="AN89" s="131"/>
      <c r="AO89" s="131"/>
      <c r="AP89" s="131"/>
      <c r="AQ89" s="131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3"/>
      <c r="KK89" s="43"/>
      <c r="KL89" s="43"/>
      <c r="KM89" s="43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  <c r="OR89" s="43"/>
      <c r="OS89" s="43"/>
      <c r="OT89" s="43"/>
      <c r="OU89" s="43"/>
      <c r="OV89" s="43"/>
      <c r="OW89" s="43"/>
      <c r="OX89" s="43"/>
      <c r="OY89" s="43"/>
      <c r="OZ89" s="43"/>
      <c r="PA89" s="43"/>
      <c r="PB89" s="43"/>
      <c r="PC89" s="43"/>
      <c r="PD89" s="43"/>
      <c r="PE89" s="43"/>
      <c r="PF89" s="43"/>
      <c r="PG89" s="43"/>
      <c r="PH89" s="43"/>
      <c r="PI89" s="43"/>
      <c r="PJ89" s="43"/>
      <c r="PK89" s="43"/>
      <c r="PL89" s="43"/>
      <c r="PM89" s="43"/>
      <c r="PN89" s="43"/>
      <c r="PO89" s="43"/>
      <c r="PP89" s="43"/>
      <c r="PQ89" s="43"/>
      <c r="PR89" s="43"/>
      <c r="PS89" s="43"/>
      <c r="PT89" s="43"/>
      <c r="PU89" s="43"/>
      <c r="PV89" s="43"/>
      <c r="PW89" s="43"/>
      <c r="PX89" s="43"/>
      <c r="PY89" s="43"/>
      <c r="PZ89" s="43"/>
      <c r="QA89" s="43"/>
      <c r="QB89" s="43"/>
      <c r="QC89" s="43"/>
      <c r="QD89" s="43"/>
      <c r="QE89" s="43"/>
      <c r="QF89" s="43"/>
      <c r="QG89" s="43"/>
      <c r="QH89" s="43"/>
      <c r="QI89" s="43"/>
      <c r="QJ89" s="43"/>
      <c r="QK89" s="43"/>
      <c r="QL89" s="43"/>
      <c r="QM89" s="43"/>
      <c r="QN89" s="43"/>
      <c r="QO89" s="43"/>
      <c r="QP89" s="43"/>
      <c r="QQ89" s="43"/>
      <c r="QR89" s="43"/>
      <c r="QS89" s="43"/>
      <c r="QT89" s="43"/>
      <c r="QU89" s="43"/>
      <c r="QV89" s="43"/>
      <c r="QW89" s="43"/>
      <c r="QX89" s="43"/>
      <c r="QY89" s="43"/>
      <c r="QZ89" s="43"/>
      <c r="RA89" s="43"/>
      <c r="RB89" s="43"/>
      <c r="RC89" s="43"/>
      <c r="RD89" s="43"/>
      <c r="RE89" s="43"/>
      <c r="RF89" s="43"/>
      <c r="RG89" s="43"/>
      <c r="RH89" s="43"/>
      <c r="RI89" s="43"/>
      <c r="RJ89" s="43"/>
      <c r="RK89" s="43"/>
      <c r="RL89" s="43"/>
      <c r="RM89" s="43"/>
      <c r="RN89" s="43"/>
      <c r="RO89" s="43"/>
      <c r="RP89" s="43"/>
      <c r="RQ89" s="43"/>
      <c r="RR89" s="43"/>
      <c r="RS89" s="43"/>
      <c r="RT89" s="43"/>
      <c r="RU89" s="43"/>
      <c r="RV89" s="43"/>
      <c r="RW89" s="43"/>
      <c r="RX89" s="43"/>
      <c r="RY89" s="43"/>
      <c r="RZ89" s="43"/>
      <c r="SA89" s="43"/>
      <c r="SB89" s="43"/>
      <c r="SC89" s="43"/>
      <c r="SD89" s="43"/>
      <c r="SE89" s="43"/>
      <c r="SF89" s="43"/>
      <c r="SG89" s="43"/>
      <c r="SH89" s="43"/>
      <c r="SI89" s="43"/>
      <c r="SJ89" s="43"/>
      <c r="SK89" s="43"/>
      <c r="SL89" s="43"/>
      <c r="SM89" s="43"/>
      <c r="SN89" s="43"/>
      <c r="SO89" s="43"/>
      <c r="SP89" s="43"/>
      <c r="SQ89" s="43"/>
      <c r="SR89" s="43"/>
      <c r="SS89" s="43"/>
      <c r="ST89" s="43"/>
      <c r="SU89" s="43"/>
      <c r="SV89" s="43"/>
      <c r="SW89" s="43"/>
      <c r="SX89" s="43"/>
      <c r="SY89" s="43"/>
      <c r="SZ89" s="43"/>
      <c r="TA89" s="43"/>
      <c r="TB89" s="43"/>
      <c r="TC89" s="43"/>
      <c r="TD89" s="43"/>
      <c r="TE89" s="43"/>
      <c r="TF89" s="43"/>
      <c r="TG89" s="43"/>
      <c r="TH89" s="43"/>
      <c r="TI89" s="43"/>
      <c r="TJ89" s="43"/>
      <c r="TK89" s="43"/>
      <c r="TL89" s="43"/>
      <c r="TM89" s="43"/>
      <c r="TN89" s="43"/>
      <c r="TO89" s="43"/>
      <c r="TP89" s="43"/>
      <c r="TQ89" s="43"/>
      <c r="TR89" s="43"/>
      <c r="TS89" s="43"/>
      <c r="TT89" s="43"/>
      <c r="TU89" s="43"/>
      <c r="TV89" s="43"/>
      <c r="TW89" s="43"/>
      <c r="TX89" s="43"/>
      <c r="TY89" s="43"/>
      <c r="TZ89" s="43"/>
      <c r="UA89" s="43"/>
      <c r="UB89" s="43"/>
      <c r="UC89" s="43"/>
      <c r="UD89" s="43"/>
      <c r="UE89" s="43"/>
      <c r="UF89" s="43"/>
      <c r="UG89" s="43"/>
      <c r="UH89" s="43"/>
      <c r="UI89" s="43"/>
      <c r="UJ89" s="43"/>
      <c r="UK89" s="43"/>
      <c r="UL89" s="43"/>
      <c r="UM89" s="43"/>
      <c r="UN89" s="43"/>
      <c r="UO89" s="43"/>
      <c r="UP89" s="43"/>
      <c r="UQ89" s="43"/>
      <c r="UR89" s="43"/>
      <c r="US89" s="43"/>
      <c r="UT89" s="43"/>
      <c r="UU89" s="43"/>
      <c r="UV89" s="43"/>
      <c r="UW89" s="43"/>
      <c r="UX89" s="43"/>
      <c r="UY89" s="43"/>
      <c r="UZ89" s="43"/>
      <c r="VA89" s="43"/>
      <c r="VB89" s="43"/>
      <c r="VC89" s="43"/>
      <c r="VD89" s="43"/>
      <c r="VE89" s="43"/>
      <c r="VF89" s="43"/>
      <c r="VG89" s="43"/>
      <c r="VH89" s="43"/>
      <c r="VI89" s="43"/>
      <c r="VJ89" s="43"/>
      <c r="VK89" s="43"/>
      <c r="VL89" s="43"/>
      <c r="VM89" s="43"/>
      <c r="VN89" s="43"/>
      <c r="VO89" s="43"/>
      <c r="VP89" s="43"/>
      <c r="VQ89" s="43"/>
      <c r="VR89" s="43"/>
      <c r="VS89" s="43"/>
      <c r="VT89" s="43"/>
      <c r="VU89" s="43"/>
      <c r="VV89" s="43"/>
      <c r="VW89" s="43"/>
      <c r="VX89" s="43"/>
      <c r="VY89" s="43"/>
      <c r="VZ89" s="43"/>
      <c r="WA89" s="43"/>
      <c r="WB89" s="43"/>
      <c r="WC89" s="43"/>
      <c r="WD89" s="43"/>
      <c r="WE89" s="43"/>
      <c r="WF89" s="43"/>
      <c r="WG89" s="43"/>
      <c r="WH89" s="43"/>
      <c r="WI89" s="43"/>
      <c r="WJ89" s="43"/>
      <c r="WK89" s="43"/>
      <c r="WL89" s="43"/>
      <c r="WM89" s="43"/>
      <c r="WN89" s="43"/>
      <c r="WO89" s="43"/>
      <c r="WP89" s="43"/>
      <c r="WQ89" s="43"/>
      <c r="WR89" s="43"/>
      <c r="WS89" s="43"/>
      <c r="WT89" s="43"/>
      <c r="WU89" s="43"/>
      <c r="WV89" s="43"/>
      <c r="WW89" s="43"/>
      <c r="WX89" s="43"/>
      <c r="WY89" s="43"/>
      <c r="WZ89" s="43"/>
      <c r="XA89" s="43"/>
      <c r="XB89" s="43"/>
      <c r="XC89" s="43"/>
      <c r="XD89" s="43"/>
      <c r="XE89" s="43"/>
      <c r="XF89" s="43"/>
      <c r="XG89" s="43"/>
      <c r="XH89" s="43"/>
      <c r="XI89" s="43"/>
      <c r="XJ89" s="43"/>
      <c r="XK89" s="43"/>
      <c r="XL89" s="43"/>
      <c r="XM89" s="43"/>
      <c r="XN89" s="43"/>
      <c r="XO89" s="43"/>
      <c r="XP89" s="43"/>
      <c r="XQ89" s="43"/>
      <c r="XR89" s="43"/>
      <c r="XS89" s="43"/>
      <c r="XT89" s="43"/>
      <c r="XU89" s="43"/>
      <c r="XV89" s="43"/>
      <c r="XW89" s="43"/>
      <c r="XX89" s="43"/>
      <c r="XY89" s="43"/>
      <c r="XZ89" s="43"/>
      <c r="YA89" s="43"/>
      <c r="YB89" s="43"/>
      <c r="YC89" s="43"/>
      <c r="YD89" s="43"/>
      <c r="YE89" s="43"/>
      <c r="YF89" s="43"/>
      <c r="YG89" s="43"/>
      <c r="YH89" s="43"/>
      <c r="YI89" s="43"/>
      <c r="YJ89" s="43"/>
      <c r="YK89" s="43"/>
      <c r="YL89" s="43"/>
      <c r="YM89" s="43"/>
      <c r="YN89" s="43"/>
      <c r="YO89" s="43"/>
      <c r="YP89" s="43"/>
      <c r="YQ89" s="43"/>
      <c r="YR89" s="43"/>
      <c r="YS89" s="43"/>
      <c r="YT89" s="43"/>
      <c r="YU89" s="43"/>
      <c r="YV89" s="43"/>
      <c r="YW89" s="43"/>
      <c r="YX89" s="43"/>
      <c r="YY89" s="43"/>
      <c r="YZ89" s="43"/>
      <c r="ZA89" s="43"/>
      <c r="ZB89" s="43"/>
      <c r="ZC89" s="43"/>
      <c r="ZD89" s="43"/>
      <c r="ZE89" s="43"/>
      <c r="ZF89" s="43"/>
      <c r="ZG89" s="43"/>
      <c r="ZH89" s="43"/>
      <c r="ZI89" s="43"/>
      <c r="ZJ89" s="43"/>
      <c r="ZK89" s="43"/>
      <c r="ZL89" s="43"/>
      <c r="ZM89" s="43"/>
      <c r="ZN89" s="43"/>
      <c r="ZO89" s="43"/>
      <c r="ZP89" s="43"/>
      <c r="ZQ89" s="43"/>
      <c r="ZR89" s="43"/>
      <c r="ZS89" s="43"/>
      <c r="ZT89" s="43"/>
      <c r="ZU89" s="43"/>
      <c r="ZV89" s="43"/>
      <c r="ZW89" s="43"/>
      <c r="ZX89" s="43"/>
      <c r="ZY89" s="43"/>
      <c r="ZZ89" s="43"/>
      <c r="AAA89" s="43"/>
      <c r="AAB89" s="43"/>
      <c r="AAC89" s="43"/>
      <c r="AAD89" s="43"/>
      <c r="AAE89" s="43"/>
      <c r="AAF89" s="43"/>
      <c r="AAG89" s="43"/>
      <c r="AAH89" s="43"/>
      <c r="AAI89" s="43"/>
      <c r="AAJ89" s="43"/>
      <c r="AAK89" s="43"/>
      <c r="AAL89" s="43"/>
      <c r="AAM89" s="43"/>
      <c r="AAN89" s="43"/>
      <c r="AAO89" s="43"/>
      <c r="AAP89" s="43"/>
      <c r="AAQ89" s="43"/>
      <c r="AAR89" s="43"/>
      <c r="AAS89" s="43"/>
      <c r="AAT89" s="43"/>
      <c r="AAU89" s="43"/>
      <c r="AAV89" s="43"/>
      <c r="AAW89" s="43"/>
      <c r="AAX89" s="43"/>
      <c r="AAY89" s="43"/>
      <c r="AAZ89" s="43"/>
      <c r="ABA89" s="43"/>
      <c r="ABB89" s="43"/>
      <c r="ABC89" s="43"/>
      <c r="ABD89" s="43"/>
      <c r="ABE89" s="43"/>
      <c r="ABF89" s="43"/>
      <c r="ABG89" s="43"/>
      <c r="ABH89" s="43"/>
      <c r="ABI89" s="43"/>
      <c r="ABJ89" s="43"/>
      <c r="ABK89" s="43"/>
      <c r="ABL89" s="43"/>
      <c r="ABM89" s="43"/>
      <c r="ABN89" s="43"/>
      <c r="ABO89" s="43"/>
      <c r="ABP89" s="43"/>
      <c r="ABQ89" s="43"/>
      <c r="ABR89" s="43"/>
      <c r="ABS89" s="43"/>
      <c r="ABT89" s="43"/>
      <c r="ABU89" s="43"/>
      <c r="ABV89" s="43"/>
      <c r="ABW89" s="43"/>
      <c r="ABX89" s="43"/>
      <c r="ABY89" s="43"/>
      <c r="ABZ89" s="43"/>
      <c r="ACA89" s="43"/>
      <c r="ACB89" s="43"/>
      <c r="ACC89" s="43"/>
      <c r="ACD89" s="43"/>
      <c r="ACE89" s="43"/>
      <c r="ACF89" s="43"/>
      <c r="ACG89" s="43"/>
      <c r="ACH89" s="43"/>
      <c r="ACI89" s="43"/>
      <c r="ACJ89" s="43"/>
      <c r="ACK89" s="43"/>
      <c r="ACL89" s="43"/>
      <c r="ACM89" s="43"/>
      <c r="ACN89" s="43"/>
      <c r="ACO89" s="43"/>
      <c r="ACP89" s="43"/>
      <c r="ACQ89" s="43"/>
      <c r="ACR89" s="43"/>
      <c r="ACS89" s="43"/>
      <c r="ACT89" s="43"/>
      <c r="ACU89" s="43"/>
      <c r="ACV89" s="43"/>
      <c r="ACW89" s="43"/>
      <c r="ACX89" s="43"/>
      <c r="ACY89" s="43"/>
      <c r="ACZ89" s="43"/>
      <c r="ADA89" s="43"/>
      <c r="ADB89" s="43"/>
      <c r="ADC89" s="43"/>
      <c r="ADD89" s="43"/>
      <c r="ADE89" s="43"/>
      <c r="ADF89" s="43"/>
      <c r="ADG89" s="43"/>
      <c r="ADH89" s="43"/>
      <c r="ADI89" s="43"/>
      <c r="ADJ89" s="43"/>
      <c r="ADK89" s="43"/>
      <c r="ADL89" s="43"/>
      <c r="ADM89" s="43"/>
      <c r="ADN89" s="43"/>
      <c r="ADO89" s="43"/>
      <c r="ADP89" s="43"/>
      <c r="ADQ89" s="43"/>
      <c r="ADR89" s="43"/>
      <c r="ADS89" s="43"/>
      <c r="ADT89" s="43"/>
      <c r="ADU89" s="43"/>
      <c r="ADV89" s="43"/>
      <c r="ADW89" s="43"/>
      <c r="ADX89" s="43"/>
      <c r="ADY89" s="43"/>
      <c r="ADZ89" s="43"/>
      <c r="AEA89" s="43"/>
      <c r="AEB89" s="43"/>
      <c r="AEC89" s="43"/>
      <c r="AED89" s="43"/>
      <c r="AEE89" s="43"/>
      <c r="AEF89" s="43"/>
      <c r="AEG89" s="43"/>
      <c r="AEH89" s="43"/>
      <c r="AEI89" s="43"/>
      <c r="AEJ89" s="43"/>
      <c r="AEK89" s="43"/>
      <c r="AEL89" s="43"/>
      <c r="AEM89" s="43"/>
      <c r="AEN89" s="43"/>
      <c r="AEO89" s="43"/>
      <c r="AEP89" s="43"/>
      <c r="AEQ89" s="43"/>
      <c r="AER89" s="43"/>
      <c r="AES89" s="43"/>
      <c r="AET89" s="43"/>
      <c r="AEU89" s="43"/>
      <c r="AEV89" s="43"/>
      <c r="AEW89" s="43"/>
      <c r="AEX89" s="43"/>
      <c r="AEY89" s="43"/>
      <c r="AEZ89" s="43"/>
      <c r="AFA89" s="43"/>
      <c r="AFB89" s="43"/>
      <c r="AFC89" s="43"/>
      <c r="AFD89" s="43"/>
      <c r="AFE89" s="43"/>
      <c r="AFF89" s="43"/>
      <c r="AFG89" s="43"/>
      <c r="AFH89" s="43"/>
      <c r="AFI89" s="43"/>
      <c r="AFJ89" s="43"/>
      <c r="AFK89" s="43"/>
      <c r="AFL89" s="43"/>
      <c r="AFM89" s="43"/>
      <c r="AFN89" s="43"/>
      <c r="AFO89" s="43"/>
      <c r="AFP89" s="43"/>
      <c r="AFQ89" s="43"/>
      <c r="AFR89" s="43"/>
      <c r="AFS89" s="43"/>
      <c r="AFT89" s="43"/>
      <c r="AFU89" s="43"/>
      <c r="AFV89" s="43"/>
      <c r="AFW89" s="43"/>
      <c r="AFX89" s="43"/>
      <c r="AFY89" s="43"/>
      <c r="AFZ89" s="43"/>
      <c r="AGA89" s="43"/>
      <c r="AGB89" s="43"/>
      <c r="AGC89" s="43"/>
      <c r="AGD89" s="43"/>
      <c r="AGE89" s="43"/>
      <c r="AGF89" s="43"/>
      <c r="AGG89" s="43"/>
      <c r="AGH89" s="43"/>
      <c r="AGI89" s="43"/>
      <c r="AGJ89" s="43"/>
      <c r="AGK89" s="43"/>
      <c r="AGL89" s="43"/>
      <c r="AGM89" s="43"/>
      <c r="AGN89" s="43"/>
      <c r="AGO89" s="43"/>
      <c r="AGP89" s="43"/>
      <c r="AGQ89" s="43"/>
      <c r="AGR89" s="43"/>
      <c r="AGS89" s="43"/>
      <c r="AGT89" s="43"/>
      <c r="AGU89" s="43"/>
      <c r="AGV89" s="43"/>
      <c r="AGW89" s="43"/>
      <c r="AGX89" s="43"/>
      <c r="AGY89" s="43"/>
      <c r="AGZ89" s="43"/>
      <c r="AHA89" s="43"/>
      <c r="AHB89" s="43"/>
      <c r="AHC89" s="43"/>
      <c r="AHD89" s="43"/>
      <c r="AHE89" s="43"/>
      <c r="AHF89" s="43"/>
      <c r="AHG89" s="43"/>
      <c r="AHH89" s="43"/>
      <c r="AHI89" s="43"/>
      <c r="AHJ89" s="43"/>
      <c r="AHK89" s="43"/>
      <c r="AHL89" s="43"/>
      <c r="AHM89" s="43"/>
      <c r="AHN89" s="43"/>
      <c r="AHO89" s="43"/>
      <c r="AHP89" s="43"/>
      <c r="AHQ89" s="43"/>
      <c r="AHR89" s="43"/>
      <c r="AHS89" s="43"/>
      <c r="AHT89" s="43"/>
      <c r="AHU89" s="43"/>
      <c r="AHV89" s="43"/>
      <c r="AHW89" s="43"/>
      <c r="AHX89" s="43"/>
      <c r="AHY89" s="43"/>
      <c r="AHZ89" s="43"/>
      <c r="AIA89" s="43"/>
      <c r="AIB89" s="43"/>
      <c r="AIC89" s="43"/>
      <c r="AID89" s="43"/>
      <c r="AIE89" s="43"/>
      <c r="AIF89" s="43"/>
      <c r="AIG89" s="43"/>
      <c r="AIH89" s="43"/>
      <c r="AII89" s="43"/>
      <c r="AIJ89" s="43"/>
      <c r="AIK89" s="43"/>
      <c r="AIL89" s="43"/>
      <c r="AIM89" s="43"/>
      <c r="AIN89" s="43"/>
      <c r="AIO89" s="43"/>
      <c r="AIP89" s="43"/>
      <c r="AIQ89" s="43"/>
      <c r="AIR89" s="43"/>
      <c r="AIS89" s="43"/>
      <c r="AIT89" s="43"/>
      <c r="AIU89" s="43"/>
      <c r="AIV89" s="43"/>
      <c r="AIW89" s="43"/>
      <c r="AIX89" s="43"/>
      <c r="AIY89" s="43"/>
      <c r="AIZ89" s="43"/>
      <c r="AJA89" s="43"/>
      <c r="AJB89" s="43"/>
      <c r="AJC89" s="43"/>
      <c r="AJD89" s="43"/>
      <c r="AJE89" s="43"/>
      <c r="AJF89" s="43"/>
      <c r="AJG89" s="43"/>
      <c r="AJH89" s="43"/>
      <c r="AJI89" s="43"/>
      <c r="AJJ89" s="43"/>
      <c r="AJK89" s="43"/>
      <c r="AJL89" s="43"/>
      <c r="AJM89" s="43"/>
      <c r="AJN89" s="43"/>
      <c r="AJO89" s="43"/>
      <c r="AJP89" s="43"/>
      <c r="AJQ89" s="43"/>
      <c r="AJR89" s="43"/>
      <c r="AJS89" s="43"/>
      <c r="AJT89" s="43"/>
      <c r="AJU89" s="43"/>
      <c r="AJV89" s="43"/>
      <c r="AJW89" s="43"/>
      <c r="AJX89" s="43"/>
      <c r="AJY89" s="43"/>
      <c r="AJZ89" s="43"/>
      <c r="AKA89" s="43"/>
      <c r="AKB89" s="43"/>
      <c r="AKC89" s="43"/>
      <c r="AKD89" s="43"/>
      <c r="AKE89" s="43"/>
      <c r="AKF89" s="43"/>
      <c r="AKG89" s="43"/>
      <c r="AKH89" s="43"/>
      <c r="AKI89" s="43"/>
      <c r="AKJ89" s="43"/>
      <c r="AKK89" s="43"/>
      <c r="AKL89" s="43"/>
      <c r="AKM89" s="43"/>
      <c r="AKN89" s="43"/>
      <c r="AKO89" s="43"/>
      <c r="AKP89" s="43"/>
      <c r="AKQ89" s="43"/>
      <c r="AKR89" s="43"/>
      <c r="AKS89" s="43"/>
      <c r="AKT89" s="43"/>
      <c r="AKU89" s="43"/>
      <c r="AKV89" s="43"/>
      <c r="AKW89" s="43"/>
      <c r="AKX89" s="43"/>
      <c r="AKY89" s="43"/>
      <c r="AKZ89" s="43"/>
      <c r="ALA89" s="43"/>
      <c r="ALB89" s="43"/>
      <c r="ALC89" s="43"/>
      <c r="ALD89" s="43"/>
      <c r="ALE89" s="43"/>
      <c r="ALF89" s="43"/>
      <c r="ALG89" s="43"/>
      <c r="ALH89" s="43"/>
      <c r="ALI89" s="43"/>
      <c r="ALJ89" s="43"/>
      <c r="ALK89" s="43"/>
      <c r="ALL89" s="43"/>
      <c r="ALM89" s="43"/>
      <c r="ALN89" s="43"/>
      <c r="ALO89" s="43"/>
      <c r="ALP89" s="43"/>
      <c r="ALQ89" s="43"/>
      <c r="ALR89" s="43"/>
      <c r="ALS89" s="43"/>
      <c r="ALT89" s="43"/>
      <c r="ALU89" s="43"/>
      <c r="ALV89" s="43"/>
      <c r="ALW89" s="43"/>
      <c r="ALX89" s="43"/>
      <c r="ALY89" s="43"/>
      <c r="ALZ89" s="43"/>
      <c r="AMA89" s="43"/>
      <c r="AMB89" s="43"/>
      <c r="AMC89" s="43"/>
      <c r="AMD89" s="43"/>
      <c r="AME89" s="43"/>
      <c r="AMF89" s="43"/>
      <c r="AMG89" s="43"/>
      <c r="AMH89" s="43"/>
      <c r="AMI89" s="43"/>
      <c r="AMJ89" s="43"/>
      <c r="AMK89" s="43"/>
      <c r="AML89" s="43"/>
      <c r="AMM89" s="43"/>
      <c r="AMN89" s="43"/>
      <c r="AMO89" s="43"/>
      <c r="AMP89" s="43"/>
      <c r="AMQ89" s="43"/>
      <c r="AMR89" s="43"/>
      <c r="AMS89" s="43"/>
    </row>
    <row r="90" spans="1:1033" ht="15" hidden="1" customHeight="1" x14ac:dyDescent="0.2">
      <c r="A90" s="326"/>
      <c r="B90" s="44">
        <v>41</v>
      </c>
      <c r="C90" s="45" t="s">
        <v>172</v>
      </c>
      <c r="D90" s="36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90">
        <f t="shared" si="50"/>
        <v>0</v>
      </c>
      <c r="P90" s="132"/>
      <c r="Q90" s="90">
        <f t="shared" si="51"/>
        <v>0</v>
      </c>
      <c r="R90" s="132"/>
      <c r="S90" s="132"/>
      <c r="T90" s="90">
        <f t="shared" si="57"/>
        <v>0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84">
        <f t="shared" si="54"/>
        <v>0</v>
      </c>
      <c r="AH90" s="132"/>
      <c r="AI90" s="132"/>
      <c r="AJ90" s="132"/>
      <c r="AK90" s="88">
        <f t="shared" si="55"/>
        <v>0</v>
      </c>
      <c r="AL90" s="88"/>
      <c r="AM90" s="132"/>
      <c r="AN90" s="132"/>
      <c r="AO90" s="132"/>
      <c r="AP90" s="132"/>
      <c r="AQ90" s="132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3"/>
      <c r="KK90" s="43"/>
      <c r="KL90" s="43"/>
      <c r="KM90" s="43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  <c r="OR90" s="43"/>
      <c r="OS90" s="43"/>
      <c r="OT90" s="43"/>
      <c r="OU90" s="43"/>
      <c r="OV90" s="43"/>
      <c r="OW90" s="43"/>
      <c r="OX90" s="43"/>
      <c r="OY90" s="43"/>
      <c r="OZ90" s="43"/>
      <c r="PA90" s="43"/>
      <c r="PB90" s="43"/>
      <c r="PC90" s="43"/>
      <c r="PD90" s="43"/>
      <c r="PE90" s="43"/>
      <c r="PF90" s="43"/>
      <c r="PG90" s="43"/>
      <c r="PH90" s="43"/>
      <c r="PI90" s="43"/>
      <c r="PJ90" s="43"/>
      <c r="PK90" s="43"/>
      <c r="PL90" s="43"/>
      <c r="PM90" s="43"/>
      <c r="PN90" s="43"/>
      <c r="PO90" s="43"/>
      <c r="PP90" s="43"/>
      <c r="PQ90" s="43"/>
      <c r="PR90" s="43"/>
      <c r="PS90" s="43"/>
      <c r="PT90" s="43"/>
      <c r="PU90" s="43"/>
      <c r="PV90" s="43"/>
      <c r="PW90" s="43"/>
      <c r="PX90" s="43"/>
      <c r="PY90" s="43"/>
      <c r="PZ90" s="43"/>
      <c r="QA90" s="43"/>
      <c r="QB90" s="43"/>
      <c r="QC90" s="43"/>
      <c r="QD90" s="43"/>
      <c r="QE90" s="43"/>
      <c r="QF90" s="43"/>
      <c r="QG90" s="43"/>
      <c r="QH90" s="43"/>
      <c r="QI90" s="43"/>
      <c r="QJ90" s="43"/>
      <c r="QK90" s="43"/>
      <c r="QL90" s="43"/>
      <c r="QM90" s="43"/>
      <c r="QN90" s="43"/>
      <c r="QO90" s="43"/>
      <c r="QP90" s="43"/>
      <c r="QQ90" s="43"/>
      <c r="QR90" s="43"/>
      <c r="QS90" s="43"/>
      <c r="QT90" s="43"/>
      <c r="QU90" s="43"/>
      <c r="QV90" s="43"/>
      <c r="QW90" s="43"/>
      <c r="QX90" s="43"/>
      <c r="QY90" s="43"/>
      <c r="QZ90" s="43"/>
      <c r="RA90" s="43"/>
      <c r="RB90" s="43"/>
      <c r="RC90" s="43"/>
      <c r="RD90" s="43"/>
      <c r="RE90" s="43"/>
      <c r="RF90" s="43"/>
      <c r="RG90" s="43"/>
      <c r="RH90" s="43"/>
      <c r="RI90" s="43"/>
      <c r="RJ90" s="43"/>
      <c r="RK90" s="43"/>
      <c r="RL90" s="43"/>
      <c r="RM90" s="43"/>
      <c r="RN90" s="43"/>
      <c r="RO90" s="43"/>
      <c r="RP90" s="43"/>
      <c r="RQ90" s="43"/>
      <c r="RR90" s="43"/>
      <c r="RS90" s="43"/>
      <c r="RT90" s="43"/>
      <c r="RU90" s="43"/>
      <c r="RV90" s="43"/>
      <c r="RW90" s="43"/>
      <c r="RX90" s="43"/>
      <c r="RY90" s="43"/>
      <c r="RZ90" s="43"/>
      <c r="SA90" s="43"/>
      <c r="SB90" s="43"/>
      <c r="SC90" s="43"/>
      <c r="SD90" s="43"/>
      <c r="SE90" s="43"/>
      <c r="SF90" s="43"/>
      <c r="SG90" s="43"/>
      <c r="SH90" s="43"/>
      <c r="SI90" s="43"/>
      <c r="SJ90" s="43"/>
      <c r="SK90" s="43"/>
      <c r="SL90" s="43"/>
      <c r="SM90" s="43"/>
      <c r="SN90" s="43"/>
      <c r="SO90" s="43"/>
      <c r="SP90" s="43"/>
      <c r="SQ90" s="43"/>
      <c r="SR90" s="43"/>
      <c r="SS90" s="43"/>
      <c r="ST90" s="43"/>
      <c r="SU90" s="43"/>
      <c r="SV90" s="43"/>
      <c r="SW90" s="43"/>
      <c r="SX90" s="43"/>
      <c r="SY90" s="43"/>
      <c r="SZ90" s="43"/>
      <c r="TA90" s="43"/>
      <c r="TB90" s="43"/>
      <c r="TC90" s="43"/>
      <c r="TD90" s="43"/>
      <c r="TE90" s="43"/>
      <c r="TF90" s="43"/>
      <c r="TG90" s="43"/>
      <c r="TH90" s="43"/>
      <c r="TI90" s="43"/>
      <c r="TJ90" s="43"/>
      <c r="TK90" s="43"/>
      <c r="TL90" s="43"/>
      <c r="TM90" s="43"/>
      <c r="TN90" s="43"/>
      <c r="TO90" s="43"/>
      <c r="TP90" s="43"/>
      <c r="TQ90" s="43"/>
      <c r="TR90" s="43"/>
      <c r="TS90" s="43"/>
      <c r="TT90" s="43"/>
      <c r="TU90" s="43"/>
      <c r="TV90" s="43"/>
      <c r="TW90" s="43"/>
      <c r="TX90" s="43"/>
      <c r="TY90" s="43"/>
      <c r="TZ90" s="43"/>
      <c r="UA90" s="43"/>
      <c r="UB90" s="43"/>
      <c r="UC90" s="43"/>
      <c r="UD90" s="43"/>
      <c r="UE90" s="43"/>
      <c r="UF90" s="43"/>
      <c r="UG90" s="43"/>
      <c r="UH90" s="43"/>
      <c r="UI90" s="43"/>
      <c r="UJ90" s="43"/>
      <c r="UK90" s="43"/>
      <c r="UL90" s="43"/>
      <c r="UM90" s="43"/>
      <c r="UN90" s="43"/>
      <c r="UO90" s="43"/>
      <c r="UP90" s="43"/>
      <c r="UQ90" s="43"/>
      <c r="UR90" s="43"/>
      <c r="US90" s="43"/>
      <c r="UT90" s="43"/>
      <c r="UU90" s="43"/>
      <c r="UV90" s="43"/>
      <c r="UW90" s="43"/>
      <c r="UX90" s="43"/>
      <c r="UY90" s="43"/>
      <c r="UZ90" s="43"/>
      <c r="VA90" s="43"/>
      <c r="VB90" s="43"/>
      <c r="VC90" s="43"/>
      <c r="VD90" s="43"/>
      <c r="VE90" s="43"/>
      <c r="VF90" s="43"/>
      <c r="VG90" s="43"/>
      <c r="VH90" s="43"/>
      <c r="VI90" s="43"/>
      <c r="VJ90" s="43"/>
      <c r="VK90" s="43"/>
      <c r="VL90" s="43"/>
      <c r="VM90" s="43"/>
      <c r="VN90" s="43"/>
      <c r="VO90" s="43"/>
      <c r="VP90" s="43"/>
      <c r="VQ90" s="43"/>
      <c r="VR90" s="43"/>
      <c r="VS90" s="43"/>
      <c r="VT90" s="43"/>
      <c r="VU90" s="43"/>
      <c r="VV90" s="43"/>
      <c r="VW90" s="43"/>
      <c r="VX90" s="43"/>
      <c r="VY90" s="43"/>
      <c r="VZ90" s="43"/>
      <c r="WA90" s="43"/>
      <c r="WB90" s="43"/>
      <c r="WC90" s="43"/>
      <c r="WD90" s="43"/>
      <c r="WE90" s="43"/>
      <c r="WF90" s="43"/>
      <c r="WG90" s="43"/>
      <c r="WH90" s="43"/>
      <c r="WI90" s="43"/>
      <c r="WJ90" s="43"/>
      <c r="WK90" s="43"/>
      <c r="WL90" s="43"/>
      <c r="WM90" s="43"/>
      <c r="WN90" s="43"/>
      <c r="WO90" s="43"/>
      <c r="WP90" s="43"/>
      <c r="WQ90" s="43"/>
      <c r="WR90" s="43"/>
      <c r="WS90" s="43"/>
      <c r="WT90" s="43"/>
      <c r="WU90" s="43"/>
      <c r="WV90" s="43"/>
      <c r="WW90" s="43"/>
      <c r="WX90" s="43"/>
      <c r="WY90" s="43"/>
      <c r="WZ90" s="43"/>
      <c r="XA90" s="43"/>
      <c r="XB90" s="43"/>
      <c r="XC90" s="43"/>
      <c r="XD90" s="43"/>
      <c r="XE90" s="43"/>
      <c r="XF90" s="43"/>
      <c r="XG90" s="43"/>
      <c r="XH90" s="43"/>
      <c r="XI90" s="43"/>
      <c r="XJ90" s="43"/>
      <c r="XK90" s="43"/>
      <c r="XL90" s="43"/>
      <c r="XM90" s="43"/>
      <c r="XN90" s="43"/>
      <c r="XO90" s="43"/>
      <c r="XP90" s="43"/>
      <c r="XQ90" s="43"/>
      <c r="XR90" s="43"/>
      <c r="XS90" s="43"/>
      <c r="XT90" s="43"/>
      <c r="XU90" s="43"/>
      <c r="XV90" s="43"/>
      <c r="XW90" s="43"/>
      <c r="XX90" s="43"/>
      <c r="XY90" s="43"/>
      <c r="XZ90" s="43"/>
      <c r="YA90" s="43"/>
      <c r="YB90" s="43"/>
      <c r="YC90" s="43"/>
      <c r="YD90" s="43"/>
      <c r="YE90" s="43"/>
      <c r="YF90" s="43"/>
      <c r="YG90" s="43"/>
      <c r="YH90" s="43"/>
      <c r="YI90" s="43"/>
      <c r="YJ90" s="43"/>
      <c r="YK90" s="43"/>
      <c r="YL90" s="43"/>
      <c r="YM90" s="43"/>
      <c r="YN90" s="43"/>
      <c r="YO90" s="43"/>
      <c r="YP90" s="43"/>
      <c r="YQ90" s="43"/>
      <c r="YR90" s="43"/>
      <c r="YS90" s="43"/>
      <c r="YT90" s="43"/>
      <c r="YU90" s="43"/>
      <c r="YV90" s="43"/>
      <c r="YW90" s="43"/>
      <c r="YX90" s="43"/>
      <c r="YY90" s="43"/>
      <c r="YZ90" s="43"/>
      <c r="ZA90" s="43"/>
      <c r="ZB90" s="43"/>
      <c r="ZC90" s="43"/>
      <c r="ZD90" s="43"/>
      <c r="ZE90" s="43"/>
      <c r="ZF90" s="43"/>
      <c r="ZG90" s="43"/>
      <c r="ZH90" s="43"/>
      <c r="ZI90" s="43"/>
      <c r="ZJ90" s="43"/>
      <c r="ZK90" s="43"/>
      <c r="ZL90" s="43"/>
      <c r="ZM90" s="43"/>
      <c r="ZN90" s="43"/>
      <c r="ZO90" s="43"/>
      <c r="ZP90" s="43"/>
      <c r="ZQ90" s="43"/>
      <c r="ZR90" s="43"/>
      <c r="ZS90" s="43"/>
      <c r="ZT90" s="43"/>
      <c r="ZU90" s="43"/>
      <c r="ZV90" s="43"/>
      <c r="ZW90" s="43"/>
      <c r="ZX90" s="43"/>
      <c r="ZY90" s="43"/>
      <c r="ZZ90" s="43"/>
      <c r="AAA90" s="43"/>
      <c r="AAB90" s="43"/>
      <c r="AAC90" s="43"/>
      <c r="AAD90" s="43"/>
      <c r="AAE90" s="43"/>
      <c r="AAF90" s="43"/>
      <c r="AAG90" s="43"/>
      <c r="AAH90" s="43"/>
      <c r="AAI90" s="43"/>
      <c r="AAJ90" s="43"/>
      <c r="AAK90" s="43"/>
      <c r="AAL90" s="43"/>
      <c r="AAM90" s="43"/>
      <c r="AAN90" s="43"/>
      <c r="AAO90" s="43"/>
      <c r="AAP90" s="43"/>
      <c r="AAQ90" s="43"/>
      <c r="AAR90" s="43"/>
      <c r="AAS90" s="43"/>
      <c r="AAT90" s="43"/>
      <c r="AAU90" s="43"/>
      <c r="AAV90" s="43"/>
      <c r="AAW90" s="43"/>
      <c r="AAX90" s="43"/>
      <c r="AAY90" s="43"/>
      <c r="AAZ90" s="43"/>
      <c r="ABA90" s="43"/>
      <c r="ABB90" s="43"/>
      <c r="ABC90" s="43"/>
      <c r="ABD90" s="43"/>
      <c r="ABE90" s="43"/>
      <c r="ABF90" s="43"/>
      <c r="ABG90" s="43"/>
      <c r="ABH90" s="43"/>
      <c r="ABI90" s="43"/>
      <c r="ABJ90" s="43"/>
      <c r="ABK90" s="43"/>
      <c r="ABL90" s="43"/>
      <c r="ABM90" s="43"/>
      <c r="ABN90" s="43"/>
      <c r="ABO90" s="43"/>
      <c r="ABP90" s="43"/>
      <c r="ABQ90" s="43"/>
      <c r="ABR90" s="43"/>
      <c r="ABS90" s="43"/>
      <c r="ABT90" s="43"/>
      <c r="ABU90" s="43"/>
      <c r="ABV90" s="43"/>
      <c r="ABW90" s="43"/>
      <c r="ABX90" s="43"/>
      <c r="ABY90" s="43"/>
      <c r="ABZ90" s="43"/>
      <c r="ACA90" s="43"/>
      <c r="ACB90" s="43"/>
      <c r="ACC90" s="43"/>
      <c r="ACD90" s="43"/>
      <c r="ACE90" s="43"/>
      <c r="ACF90" s="43"/>
      <c r="ACG90" s="43"/>
      <c r="ACH90" s="43"/>
      <c r="ACI90" s="43"/>
      <c r="ACJ90" s="43"/>
      <c r="ACK90" s="43"/>
      <c r="ACL90" s="43"/>
      <c r="ACM90" s="43"/>
      <c r="ACN90" s="43"/>
      <c r="ACO90" s="43"/>
      <c r="ACP90" s="43"/>
      <c r="ACQ90" s="43"/>
      <c r="ACR90" s="43"/>
      <c r="ACS90" s="43"/>
      <c r="ACT90" s="43"/>
      <c r="ACU90" s="43"/>
      <c r="ACV90" s="43"/>
      <c r="ACW90" s="43"/>
      <c r="ACX90" s="43"/>
      <c r="ACY90" s="43"/>
      <c r="ACZ90" s="43"/>
      <c r="ADA90" s="43"/>
      <c r="ADB90" s="43"/>
      <c r="ADC90" s="43"/>
      <c r="ADD90" s="43"/>
      <c r="ADE90" s="43"/>
      <c r="ADF90" s="43"/>
      <c r="ADG90" s="43"/>
      <c r="ADH90" s="43"/>
      <c r="ADI90" s="43"/>
      <c r="ADJ90" s="43"/>
      <c r="ADK90" s="43"/>
      <c r="ADL90" s="43"/>
      <c r="ADM90" s="43"/>
      <c r="ADN90" s="43"/>
      <c r="ADO90" s="43"/>
      <c r="ADP90" s="43"/>
      <c r="ADQ90" s="43"/>
      <c r="ADR90" s="43"/>
      <c r="ADS90" s="43"/>
      <c r="ADT90" s="43"/>
      <c r="ADU90" s="43"/>
      <c r="ADV90" s="43"/>
      <c r="ADW90" s="43"/>
      <c r="ADX90" s="43"/>
      <c r="ADY90" s="43"/>
      <c r="ADZ90" s="43"/>
      <c r="AEA90" s="43"/>
      <c r="AEB90" s="43"/>
      <c r="AEC90" s="43"/>
      <c r="AED90" s="43"/>
      <c r="AEE90" s="43"/>
      <c r="AEF90" s="43"/>
      <c r="AEG90" s="43"/>
      <c r="AEH90" s="43"/>
      <c r="AEI90" s="43"/>
      <c r="AEJ90" s="43"/>
      <c r="AEK90" s="43"/>
      <c r="AEL90" s="43"/>
      <c r="AEM90" s="43"/>
      <c r="AEN90" s="43"/>
      <c r="AEO90" s="43"/>
      <c r="AEP90" s="43"/>
      <c r="AEQ90" s="43"/>
      <c r="AER90" s="43"/>
      <c r="AES90" s="43"/>
      <c r="AET90" s="43"/>
      <c r="AEU90" s="43"/>
      <c r="AEV90" s="43"/>
      <c r="AEW90" s="43"/>
      <c r="AEX90" s="43"/>
      <c r="AEY90" s="43"/>
      <c r="AEZ90" s="43"/>
      <c r="AFA90" s="43"/>
      <c r="AFB90" s="43"/>
      <c r="AFC90" s="43"/>
      <c r="AFD90" s="43"/>
      <c r="AFE90" s="43"/>
      <c r="AFF90" s="43"/>
      <c r="AFG90" s="43"/>
      <c r="AFH90" s="43"/>
      <c r="AFI90" s="43"/>
      <c r="AFJ90" s="43"/>
      <c r="AFK90" s="43"/>
      <c r="AFL90" s="43"/>
      <c r="AFM90" s="43"/>
      <c r="AFN90" s="43"/>
      <c r="AFO90" s="43"/>
      <c r="AFP90" s="43"/>
      <c r="AFQ90" s="43"/>
      <c r="AFR90" s="43"/>
      <c r="AFS90" s="43"/>
      <c r="AFT90" s="43"/>
      <c r="AFU90" s="43"/>
      <c r="AFV90" s="43"/>
      <c r="AFW90" s="43"/>
      <c r="AFX90" s="43"/>
      <c r="AFY90" s="43"/>
      <c r="AFZ90" s="43"/>
      <c r="AGA90" s="43"/>
      <c r="AGB90" s="43"/>
      <c r="AGC90" s="43"/>
      <c r="AGD90" s="43"/>
      <c r="AGE90" s="43"/>
      <c r="AGF90" s="43"/>
      <c r="AGG90" s="43"/>
      <c r="AGH90" s="43"/>
      <c r="AGI90" s="43"/>
      <c r="AGJ90" s="43"/>
      <c r="AGK90" s="43"/>
      <c r="AGL90" s="43"/>
      <c r="AGM90" s="43"/>
      <c r="AGN90" s="43"/>
      <c r="AGO90" s="43"/>
      <c r="AGP90" s="43"/>
      <c r="AGQ90" s="43"/>
      <c r="AGR90" s="43"/>
      <c r="AGS90" s="43"/>
      <c r="AGT90" s="43"/>
      <c r="AGU90" s="43"/>
      <c r="AGV90" s="43"/>
      <c r="AGW90" s="43"/>
      <c r="AGX90" s="43"/>
      <c r="AGY90" s="43"/>
      <c r="AGZ90" s="43"/>
      <c r="AHA90" s="43"/>
      <c r="AHB90" s="43"/>
      <c r="AHC90" s="43"/>
      <c r="AHD90" s="43"/>
      <c r="AHE90" s="43"/>
      <c r="AHF90" s="43"/>
      <c r="AHG90" s="43"/>
      <c r="AHH90" s="43"/>
      <c r="AHI90" s="43"/>
      <c r="AHJ90" s="43"/>
      <c r="AHK90" s="43"/>
      <c r="AHL90" s="43"/>
      <c r="AHM90" s="43"/>
      <c r="AHN90" s="43"/>
      <c r="AHO90" s="43"/>
      <c r="AHP90" s="43"/>
      <c r="AHQ90" s="43"/>
      <c r="AHR90" s="43"/>
      <c r="AHS90" s="43"/>
      <c r="AHT90" s="43"/>
      <c r="AHU90" s="43"/>
      <c r="AHV90" s="43"/>
      <c r="AHW90" s="43"/>
      <c r="AHX90" s="43"/>
      <c r="AHY90" s="43"/>
      <c r="AHZ90" s="43"/>
      <c r="AIA90" s="43"/>
      <c r="AIB90" s="43"/>
      <c r="AIC90" s="43"/>
      <c r="AID90" s="43"/>
      <c r="AIE90" s="43"/>
      <c r="AIF90" s="43"/>
      <c r="AIG90" s="43"/>
      <c r="AIH90" s="43"/>
      <c r="AII90" s="43"/>
      <c r="AIJ90" s="43"/>
      <c r="AIK90" s="43"/>
      <c r="AIL90" s="43"/>
      <c r="AIM90" s="43"/>
      <c r="AIN90" s="43"/>
      <c r="AIO90" s="43"/>
      <c r="AIP90" s="43"/>
      <c r="AIQ90" s="43"/>
      <c r="AIR90" s="43"/>
      <c r="AIS90" s="43"/>
      <c r="AIT90" s="43"/>
      <c r="AIU90" s="43"/>
      <c r="AIV90" s="43"/>
      <c r="AIW90" s="43"/>
      <c r="AIX90" s="43"/>
      <c r="AIY90" s="43"/>
      <c r="AIZ90" s="43"/>
      <c r="AJA90" s="43"/>
      <c r="AJB90" s="43"/>
      <c r="AJC90" s="43"/>
      <c r="AJD90" s="43"/>
      <c r="AJE90" s="43"/>
      <c r="AJF90" s="43"/>
      <c r="AJG90" s="43"/>
      <c r="AJH90" s="43"/>
      <c r="AJI90" s="43"/>
      <c r="AJJ90" s="43"/>
      <c r="AJK90" s="43"/>
      <c r="AJL90" s="43"/>
      <c r="AJM90" s="43"/>
      <c r="AJN90" s="43"/>
      <c r="AJO90" s="43"/>
      <c r="AJP90" s="43"/>
      <c r="AJQ90" s="43"/>
      <c r="AJR90" s="43"/>
      <c r="AJS90" s="43"/>
      <c r="AJT90" s="43"/>
      <c r="AJU90" s="43"/>
      <c r="AJV90" s="43"/>
      <c r="AJW90" s="43"/>
      <c r="AJX90" s="43"/>
      <c r="AJY90" s="43"/>
      <c r="AJZ90" s="43"/>
      <c r="AKA90" s="43"/>
      <c r="AKB90" s="43"/>
      <c r="AKC90" s="43"/>
      <c r="AKD90" s="43"/>
      <c r="AKE90" s="43"/>
      <c r="AKF90" s="43"/>
      <c r="AKG90" s="43"/>
      <c r="AKH90" s="43"/>
      <c r="AKI90" s="43"/>
      <c r="AKJ90" s="43"/>
      <c r="AKK90" s="43"/>
      <c r="AKL90" s="43"/>
      <c r="AKM90" s="43"/>
      <c r="AKN90" s="43"/>
      <c r="AKO90" s="43"/>
      <c r="AKP90" s="43"/>
      <c r="AKQ90" s="43"/>
      <c r="AKR90" s="43"/>
      <c r="AKS90" s="43"/>
      <c r="AKT90" s="43"/>
      <c r="AKU90" s="43"/>
      <c r="AKV90" s="43"/>
      <c r="AKW90" s="43"/>
      <c r="AKX90" s="43"/>
      <c r="AKY90" s="43"/>
      <c r="AKZ90" s="43"/>
      <c r="ALA90" s="43"/>
      <c r="ALB90" s="43"/>
      <c r="ALC90" s="43"/>
      <c r="ALD90" s="43"/>
      <c r="ALE90" s="43"/>
      <c r="ALF90" s="43"/>
      <c r="ALG90" s="43"/>
      <c r="ALH90" s="43"/>
      <c r="ALI90" s="43"/>
      <c r="ALJ90" s="43"/>
      <c r="ALK90" s="43"/>
      <c r="ALL90" s="43"/>
      <c r="ALM90" s="43"/>
      <c r="ALN90" s="43"/>
      <c r="ALO90" s="43"/>
      <c r="ALP90" s="43"/>
      <c r="ALQ90" s="43"/>
      <c r="ALR90" s="43"/>
      <c r="ALS90" s="43"/>
      <c r="ALT90" s="43"/>
      <c r="ALU90" s="43"/>
      <c r="ALV90" s="43"/>
      <c r="ALW90" s="43"/>
      <c r="ALX90" s="43"/>
      <c r="ALY90" s="43"/>
      <c r="ALZ90" s="43"/>
      <c r="AMA90" s="43"/>
      <c r="AMB90" s="43"/>
      <c r="AMC90" s="43"/>
      <c r="AMD90" s="43"/>
      <c r="AME90" s="43"/>
      <c r="AMF90" s="43"/>
      <c r="AMG90" s="43"/>
      <c r="AMH90" s="43"/>
      <c r="AMI90" s="43"/>
      <c r="AMJ90" s="43"/>
      <c r="AMK90" s="43"/>
      <c r="AML90" s="43"/>
      <c r="AMM90" s="43"/>
      <c r="AMN90" s="43"/>
      <c r="AMO90" s="43"/>
      <c r="AMP90" s="43"/>
      <c r="AMQ90" s="43"/>
      <c r="AMR90" s="43"/>
      <c r="AMS90" s="43"/>
    </row>
    <row r="91" spans="1:1033" ht="15" hidden="1" customHeight="1" x14ac:dyDescent="0.2">
      <c r="A91" s="326"/>
      <c r="B91" s="44">
        <v>44</v>
      </c>
      <c r="C91" s="45" t="s">
        <v>119</v>
      </c>
      <c r="D91" s="36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90">
        <f t="shared" si="50"/>
        <v>0</v>
      </c>
      <c r="P91" s="132"/>
      <c r="Q91" s="90">
        <f t="shared" si="51"/>
        <v>0</v>
      </c>
      <c r="R91" s="132"/>
      <c r="S91" s="132"/>
      <c r="T91" s="90">
        <f t="shared" si="57"/>
        <v>0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84">
        <f t="shared" si="54"/>
        <v>0</v>
      </c>
      <c r="AH91" s="132"/>
      <c r="AI91" s="132"/>
      <c r="AJ91" s="132"/>
      <c r="AK91" s="88">
        <f t="shared" si="55"/>
        <v>0</v>
      </c>
      <c r="AL91" s="88"/>
      <c r="AM91" s="132"/>
      <c r="AN91" s="132"/>
      <c r="AO91" s="132"/>
      <c r="AP91" s="132"/>
      <c r="AQ91" s="132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  <c r="OR91" s="43"/>
      <c r="OS91" s="43"/>
      <c r="OT91" s="43"/>
      <c r="OU91" s="43"/>
      <c r="OV91" s="43"/>
      <c r="OW91" s="43"/>
      <c r="OX91" s="43"/>
      <c r="OY91" s="43"/>
      <c r="OZ91" s="43"/>
      <c r="PA91" s="43"/>
      <c r="PB91" s="43"/>
      <c r="PC91" s="43"/>
      <c r="PD91" s="43"/>
      <c r="PE91" s="43"/>
      <c r="PF91" s="43"/>
      <c r="PG91" s="43"/>
      <c r="PH91" s="43"/>
      <c r="PI91" s="43"/>
      <c r="PJ91" s="43"/>
      <c r="PK91" s="43"/>
      <c r="PL91" s="43"/>
      <c r="PM91" s="43"/>
      <c r="PN91" s="43"/>
      <c r="PO91" s="43"/>
      <c r="PP91" s="43"/>
      <c r="PQ91" s="43"/>
      <c r="PR91" s="43"/>
      <c r="PS91" s="43"/>
      <c r="PT91" s="43"/>
      <c r="PU91" s="43"/>
      <c r="PV91" s="43"/>
      <c r="PW91" s="43"/>
      <c r="PX91" s="43"/>
      <c r="PY91" s="43"/>
      <c r="PZ91" s="43"/>
      <c r="QA91" s="43"/>
      <c r="QB91" s="43"/>
      <c r="QC91" s="43"/>
      <c r="QD91" s="43"/>
      <c r="QE91" s="43"/>
      <c r="QF91" s="43"/>
      <c r="QG91" s="43"/>
      <c r="QH91" s="43"/>
      <c r="QI91" s="43"/>
      <c r="QJ91" s="43"/>
      <c r="QK91" s="43"/>
      <c r="QL91" s="43"/>
      <c r="QM91" s="43"/>
      <c r="QN91" s="43"/>
      <c r="QO91" s="43"/>
      <c r="QP91" s="43"/>
      <c r="QQ91" s="43"/>
      <c r="QR91" s="43"/>
      <c r="QS91" s="43"/>
      <c r="QT91" s="43"/>
      <c r="QU91" s="43"/>
      <c r="QV91" s="43"/>
      <c r="QW91" s="43"/>
      <c r="QX91" s="43"/>
      <c r="QY91" s="43"/>
      <c r="QZ91" s="43"/>
      <c r="RA91" s="43"/>
      <c r="RB91" s="43"/>
      <c r="RC91" s="43"/>
      <c r="RD91" s="43"/>
      <c r="RE91" s="43"/>
      <c r="RF91" s="43"/>
      <c r="RG91" s="43"/>
      <c r="RH91" s="43"/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3"/>
      <c r="RT91" s="43"/>
      <c r="RU91" s="43"/>
      <c r="RV91" s="43"/>
      <c r="RW91" s="43"/>
      <c r="RX91" s="43"/>
      <c r="RY91" s="43"/>
      <c r="RZ91" s="43"/>
      <c r="SA91" s="43"/>
      <c r="SB91" s="43"/>
      <c r="SC91" s="43"/>
      <c r="SD91" s="43"/>
      <c r="SE91" s="43"/>
      <c r="SF91" s="43"/>
      <c r="SG91" s="43"/>
      <c r="SH91" s="43"/>
      <c r="SI91" s="43"/>
      <c r="SJ91" s="43"/>
      <c r="SK91" s="43"/>
      <c r="SL91" s="43"/>
      <c r="SM91" s="43"/>
      <c r="SN91" s="43"/>
      <c r="SO91" s="43"/>
      <c r="SP91" s="43"/>
      <c r="SQ91" s="43"/>
      <c r="SR91" s="43"/>
      <c r="SS91" s="43"/>
      <c r="ST91" s="43"/>
      <c r="SU91" s="43"/>
      <c r="SV91" s="43"/>
      <c r="SW91" s="43"/>
      <c r="SX91" s="43"/>
      <c r="SY91" s="43"/>
      <c r="SZ91" s="43"/>
      <c r="TA91" s="43"/>
      <c r="TB91" s="43"/>
      <c r="TC91" s="43"/>
      <c r="TD91" s="43"/>
      <c r="TE91" s="43"/>
      <c r="TF91" s="43"/>
      <c r="TG91" s="43"/>
      <c r="TH91" s="43"/>
      <c r="TI91" s="43"/>
      <c r="TJ91" s="43"/>
      <c r="TK91" s="43"/>
      <c r="TL91" s="43"/>
      <c r="TM91" s="43"/>
      <c r="TN91" s="43"/>
      <c r="TO91" s="43"/>
      <c r="TP91" s="43"/>
      <c r="TQ91" s="43"/>
      <c r="TR91" s="43"/>
      <c r="TS91" s="43"/>
      <c r="TT91" s="43"/>
      <c r="TU91" s="43"/>
      <c r="TV91" s="43"/>
      <c r="TW91" s="43"/>
      <c r="TX91" s="43"/>
      <c r="TY91" s="43"/>
      <c r="TZ91" s="43"/>
      <c r="UA91" s="43"/>
      <c r="UB91" s="43"/>
      <c r="UC91" s="43"/>
      <c r="UD91" s="43"/>
      <c r="UE91" s="43"/>
      <c r="UF91" s="43"/>
      <c r="UG91" s="43"/>
      <c r="UH91" s="43"/>
      <c r="UI91" s="43"/>
      <c r="UJ91" s="43"/>
      <c r="UK91" s="43"/>
      <c r="UL91" s="43"/>
      <c r="UM91" s="43"/>
      <c r="UN91" s="43"/>
      <c r="UO91" s="43"/>
      <c r="UP91" s="43"/>
      <c r="UQ91" s="43"/>
      <c r="UR91" s="43"/>
      <c r="US91" s="43"/>
      <c r="UT91" s="43"/>
      <c r="UU91" s="43"/>
      <c r="UV91" s="43"/>
      <c r="UW91" s="43"/>
      <c r="UX91" s="43"/>
      <c r="UY91" s="43"/>
      <c r="UZ91" s="43"/>
      <c r="VA91" s="43"/>
      <c r="VB91" s="43"/>
      <c r="VC91" s="43"/>
      <c r="VD91" s="43"/>
      <c r="VE91" s="43"/>
      <c r="VF91" s="43"/>
      <c r="VG91" s="43"/>
      <c r="VH91" s="43"/>
      <c r="VI91" s="43"/>
      <c r="VJ91" s="43"/>
      <c r="VK91" s="43"/>
      <c r="VL91" s="43"/>
      <c r="VM91" s="43"/>
      <c r="VN91" s="43"/>
      <c r="VO91" s="43"/>
      <c r="VP91" s="43"/>
      <c r="VQ91" s="43"/>
      <c r="VR91" s="43"/>
      <c r="VS91" s="43"/>
      <c r="VT91" s="43"/>
      <c r="VU91" s="43"/>
      <c r="VV91" s="43"/>
      <c r="VW91" s="43"/>
      <c r="VX91" s="43"/>
      <c r="VY91" s="43"/>
      <c r="VZ91" s="43"/>
      <c r="WA91" s="43"/>
      <c r="WB91" s="43"/>
      <c r="WC91" s="43"/>
      <c r="WD91" s="43"/>
      <c r="WE91" s="43"/>
      <c r="WF91" s="43"/>
      <c r="WG91" s="43"/>
      <c r="WH91" s="43"/>
      <c r="WI91" s="43"/>
      <c r="WJ91" s="43"/>
      <c r="WK91" s="43"/>
      <c r="WL91" s="43"/>
      <c r="WM91" s="43"/>
      <c r="WN91" s="43"/>
      <c r="WO91" s="43"/>
      <c r="WP91" s="43"/>
      <c r="WQ91" s="43"/>
      <c r="WR91" s="43"/>
      <c r="WS91" s="43"/>
      <c r="WT91" s="43"/>
      <c r="WU91" s="43"/>
      <c r="WV91" s="43"/>
      <c r="WW91" s="43"/>
      <c r="WX91" s="43"/>
      <c r="WY91" s="43"/>
      <c r="WZ91" s="43"/>
      <c r="XA91" s="43"/>
      <c r="XB91" s="43"/>
      <c r="XC91" s="43"/>
      <c r="XD91" s="43"/>
      <c r="XE91" s="43"/>
      <c r="XF91" s="43"/>
      <c r="XG91" s="43"/>
      <c r="XH91" s="43"/>
      <c r="XI91" s="43"/>
      <c r="XJ91" s="43"/>
      <c r="XK91" s="43"/>
      <c r="XL91" s="43"/>
      <c r="XM91" s="43"/>
      <c r="XN91" s="43"/>
      <c r="XO91" s="43"/>
      <c r="XP91" s="43"/>
      <c r="XQ91" s="43"/>
      <c r="XR91" s="43"/>
      <c r="XS91" s="43"/>
      <c r="XT91" s="43"/>
      <c r="XU91" s="43"/>
      <c r="XV91" s="43"/>
      <c r="XW91" s="43"/>
      <c r="XX91" s="43"/>
      <c r="XY91" s="43"/>
      <c r="XZ91" s="43"/>
      <c r="YA91" s="43"/>
      <c r="YB91" s="43"/>
      <c r="YC91" s="43"/>
      <c r="YD91" s="43"/>
      <c r="YE91" s="43"/>
      <c r="YF91" s="43"/>
      <c r="YG91" s="43"/>
      <c r="YH91" s="43"/>
      <c r="YI91" s="43"/>
      <c r="YJ91" s="43"/>
      <c r="YK91" s="43"/>
      <c r="YL91" s="43"/>
      <c r="YM91" s="43"/>
      <c r="YN91" s="43"/>
      <c r="YO91" s="43"/>
      <c r="YP91" s="43"/>
      <c r="YQ91" s="43"/>
      <c r="YR91" s="43"/>
      <c r="YS91" s="43"/>
      <c r="YT91" s="43"/>
      <c r="YU91" s="43"/>
      <c r="YV91" s="43"/>
      <c r="YW91" s="43"/>
      <c r="YX91" s="43"/>
      <c r="YY91" s="43"/>
      <c r="YZ91" s="43"/>
      <c r="ZA91" s="43"/>
      <c r="ZB91" s="43"/>
      <c r="ZC91" s="43"/>
      <c r="ZD91" s="43"/>
      <c r="ZE91" s="43"/>
      <c r="ZF91" s="43"/>
      <c r="ZG91" s="43"/>
      <c r="ZH91" s="43"/>
      <c r="ZI91" s="43"/>
      <c r="ZJ91" s="43"/>
      <c r="ZK91" s="43"/>
      <c r="ZL91" s="43"/>
      <c r="ZM91" s="43"/>
      <c r="ZN91" s="43"/>
      <c r="ZO91" s="43"/>
      <c r="ZP91" s="43"/>
      <c r="ZQ91" s="43"/>
      <c r="ZR91" s="43"/>
      <c r="ZS91" s="43"/>
      <c r="ZT91" s="43"/>
      <c r="ZU91" s="43"/>
      <c r="ZV91" s="43"/>
      <c r="ZW91" s="43"/>
      <c r="ZX91" s="43"/>
      <c r="ZY91" s="43"/>
      <c r="ZZ91" s="43"/>
      <c r="AAA91" s="43"/>
      <c r="AAB91" s="43"/>
      <c r="AAC91" s="43"/>
      <c r="AAD91" s="43"/>
      <c r="AAE91" s="43"/>
      <c r="AAF91" s="43"/>
      <c r="AAG91" s="43"/>
      <c r="AAH91" s="43"/>
      <c r="AAI91" s="43"/>
      <c r="AAJ91" s="43"/>
      <c r="AAK91" s="43"/>
      <c r="AAL91" s="43"/>
      <c r="AAM91" s="43"/>
      <c r="AAN91" s="43"/>
      <c r="AAO91" s="43"/>
      <c r="AAP91" s="43"/>
      <c r="AAQ91" s="43"/>
      <c r="AAR91" s="43"/>
      <c r="AAS91" s="43"/>
      <c r="AAT91" s="43"/>
      <c r="AAU91" s="43"/>
      <c r="AAV91" s="43"/>
      <c r="AAW91" s="43"/>
      <c r="AAX91" s="43"/>
      <c r="AAY91" s="43"/>
      <c r="AAZ91" s="43"/>
      <c r="ABA91" s="43"/>
      <c r="ABB91" s="43"/>
      <c r="ABC91" s="43"/>
      <c r="ABD91" s="43"/>
      <c r="ABE91" s="43"/>
      <c r="ABF91" s="43"/>
      <c r="ABG91" s="43"/>
      <c r="ABH91" s="43"/>
      <c r="ABI91" s="43"/>
      <c r="ABJ91" s="43"/>
      <c r="ABK91" s="43"/>
      <c r="ABL91" s="43"/>
      <c r="ABM91" s="43"/>
      <c r="ABN91" s="43"/>
      <c r="ABO91" s="43"/>
      <c r="ABP91" s="43"/>
      <c r="ABQ91" s="43"/>
      <c r="ABR91" s="43"/>
      <c r="ABS91" s="43"/>
      <c r="ABT91" s="43"/>
      <c r="ABU91" s="43"/>
      <c r="ABV91" s="43"/>
      <c r="ABW91" s="43"/>
      <c r="ABX91" s="43"/>
      <c r="ABY91" s="43"/>
      <c r="ABZ91" s="43"/>
      <c r="ACA91" s="43"/>
      <c r="ACB91" s="43"/>
      <c r="ACC91" s="43"/>
      <c r="ACD91" s="43"/>
      <c r="ACE91" s="43"/>
      <c r="ACF91" s="43"/>
      <c r="ACG91" s="43"/>
      <c r="ACH91" s="43"/>
      <c r="ACI91" s="43"/>
      <c r="ACJ91" s="43"/>
      <c r="ACK91" s="43"/>
      <c r="ACL91" s="43"/>
      <c r="ACM91" s="43"/>
      <c r="ACN91" s="43"/>
      <c r="ACO91" s="43"/>
      <c r="ACP91" s="43"/>
      <c r="ACQ91" s="43"/>
      <c r="ACR91" s="43"/>
      <c r="ACS91" s="43"/>
      <c r="ACT91" s="43"/>
      <c r="ACU91" s="43"/>
      <c r="ACV91" s="43"/>
      <c r="ACW91" s="43"/>
      <c r="ACX91" s="43"/>
      <c r="ACY91" s="43"/>
      <c r="ACZ91" s="43"/>
      <c r="ADA91" s="43"/>
      <c r="ADB91" s="43"/>
      <c r="ADC91" s="43"/>
      <c r="ADD91" s="43"/>
      <c r="ADE91" s="43"/>
      <c r="ADF91" s="43"/>
      <c r="ADG91" s="43"/>
      <c r="ADH91" s="43"/>
      <c r="ADI91" s="43"/>
      <c r="ADJ91" s="43"/>
      <c r="ADK91" s="43"/>
      <c r="ADL91" s="43"/>
      <c r="ADM91" s="43"/>
      <c r="ADN91" s="43"/>
      <c r="ADO91" s="43"/>
      <c r="ADP91" s="43"/>
      <c r="ADQ91" s="43"/>
      <c r="ADR91" s="43"/>
      <c r="ADS91" s="43"/>
      <c r="ADT91" s="43"/>
      <c r="ADU91" s="43"/>
      <c r="ADV91" s="43"/>
      <c r="ADW91" s="43"/>
      <c r="ADX91" s="43"/>
      <c r="ADY91" s="43"/>
      <c r="ADZ91" s="43"/>
      <c r="AEA91" s="43"/>
      <c r="AEB91" s="43"/>
      <c r="AEC91" s="43"/>
      <c r="AED91" s="43"/>
      <c r="AEE91" s="43"/>
      <c r="AEF91" s="43"/>
      <c r="AEG91" s="43"/>
      <c r="AEH91" s="43"/>
      <c r="AEI91" s="43"/>
      <c r="AEJ91" s="43"/>
      <c r="AEK91" s="43"/>
      <c r="AEL91" s="43"/>
      <c r="AEM91" s="43"/>
      <c r="AEN91" s="43"/>
      <c r="AEO91" s="43"/>
      <c r="AEP91" s="43"/>
      <c r="AEQ91" s="43"/>
      <c r="AER91" s="43"/>
      <c r="AES91" s="43"/>
      <c r="AET91" s="43"/>
      <c r="AEU91" s="43"/>
      <c r="AEV91" s="43"/>
      <c r="AEW91" s="43"/>
      <c r="AEX91" s="43"/>
      <c r="AEY91" s="43"/>
      <c r="AEZ91" s="43"/>
      <c r="AFA91" s="43"/>
      <c r="AFB91" s="43"/>
      <c r="AFC91" s="43"/>
      <c r="AFD91" s="43"/>
      <c r="AFE91" s="43"/>
      <c r="AFF91" s="43"/>
      <c r="AFG91" s="43"/>
      <c r="AFH91" s="43"/>
      <c r="AFI91" s="43"/>
      <c r="AFJ91" s="43"/>
      <c r="AFK91" s="43"/>
      <c r="AFL91" s="43"/>
      <c r="AFM91" s="43"/>
      <c r="AFN91" s="43"/>
      <c r="AFO91" s="43"/>
      <c r="AFP91" s="43"/>
      <c r="AFQ91" s="43"/>
      <c r="AFR91" s="43"/>
      <c r="AFS91" s="43"/>
      <c r="AFT91" s="43"/>
      <c r="AFU91" s="43"/>
      <c r="AFV91" s="43"/>
      <c r="AFW91" s="43"/>
      <c r="AFX91" s="43"/>
      <c r="AFY91" s="43"/>
      <c r="AFZ91" s="43"/>
      <c r="AGA91" s="43"/>
      <c r="AGB91" s="43"/>
      <c r="AGC91" s="43"/>
      <c r="AGD91" s="43"/>
      <c r="AGE91" s="43"/>
      <c r="AGF91" s="43"/>
      <c r="AGG91" s="43"/>
      <c r="AGH91" s="43"/>
      <c r="AGI91" s="43"/>
      <c r="AGJ91" s="43"/>
      <c r="AGK91" s="43"/>
      <c r="AGL91" s="43"/>
      <c r="AGM91" s="43"/>
      <c r="AGN91" s="43"/>
      <c r="AGO91" s="43"/>
      <c r="AGP91" s="43"/>
      <c r="AGQ91" s="43"/>
      <c r="AGR91" s="43"/>
      <c r="AGS91" s="43"/>
      <c r="AGT91" s="43"/>
      <c r="AGU91" s="43"/>
      <c r="AGV91" s="43"/>
      <c r="AGW91" s="43"/>
      <c r="AGX91" s="43"/>
      <c r="AGY91" s="43"/>
      <c r="AGZ91" s="43"/>
      <c r="AHA91" s="43"/>
      <c r="AHB91" s="43"/>
      <c r="AHC91" s="43"/>
      <c r="AHD91" s="43"/>
      <c r="AHE91" s="43"/>
      <c r="AHF91" s="43"/>
      <c r="AHG91" s="43"/>
      <c r="AHH91" s="43"/>
      <c r="AHI91" s="43"/>
      <c r="AHJ91" s="43"/>
      <c r="AHK91" s="43"/>
      <c r="AHL91" s="43"/>
      <c r="AHM91" s="43"/>
      <c r="AHN91" s="43"/>
      <c r="AHO91" s="43"/>
      <c r="AHP91" s="43"/>
      <c r="AHQ91" s="43"/>
      <c r="AHR91" s="43"/>
      <c r="AHS91" s="43"/>
      <c r="AHT91" s="43"/>
      <c r="AHU91" s="43"/>
      <c r="AHV91" s="43"/>
      <c r="AHW91" s="43"/>
      <c r="AHX91" s="43"/>
      <c r="AHY91" s="43"/>
      <c r="AHZ91" s="43"/>
      <c r="AIA91" s="43"/>
      <c r="AIB91" s="43"/>
      <c r="AIC91" s="43"/>
      <c r="AID91" s="43"/>
      <c r="AIE91" s="43"/>
      <c r="AIF91" s="43"/>
      <c r="AIG91" s="43"/>
      <c r="AIH91" s="43"/>
      <c r="AII91" s="43"/>
      <c r="AIJ91" s="43"/>
      <c r="AIK91" s="43"/>
      <c r="AIL91" s="43"/>
      <c r="AIM91" s="43"/>
      <c r="AIN91" s="43"/>
      <c r="AIO91" s="43"/>
      <c r="AIP91" s="43"/>
      <c r="AIQ91" s="43"/>
      <c r="AIR91" s="43"/>
      <c r="AIS91" s="43"/>
      <c r="AIT91" s="43"/>
      <c r="AIU91" s="43"/>
      <c r="AIV91" s="43"/>
      <c r="AIW91" s="43"/>
      <c r="AIX91" s="43"/>
      <c r="AIY91" s="43"/>
      <c r="AIZ91" s="43"/>
      <c r="AJA91" s="43"/>
      <c r="AJB91" s="43"/>
      <c r="AJC91" s="43"/>
      <c r="AJD91" s="43"/>
      <c r="AJE91" s="43"/>
      <c r="AJF91" s="43"/>
      <c r="AJG91" s="43"/>
      <c r="AJH91" s="43"/>
      <c r="AJI91" s="43"/>
      <c r="AJJ91" s="43"/>
      <c r="AJK91" s="43"/>
      <c r="AJL91" s="43"/>
      <c r="AJM91" s="43"/>
      <c r="AJN91" s="43"/>
      <c r="AJO91" s="43"/>
      <c r="AJP91" s="43"/>
      <c r="AJQ91" s="43"/>
      <c r="AJR91" s="43"/>
      <c r="AJS91" s="43"/>
      <c r="AJT91" s="43"/>
      <c r="AJU91" s="43"/>
      <c r="AJV91" s="43"/>
      <c r="AJW91" s="43"/>
      <c r="AJX91" s="43"/>
      <c r="AJY91" s="43"/>
      <c r="AJZ91" s="43"/>
      <c r="AKA91" s="43"/>
      <c r="AKB91" s="43"/>
      <c r="AKC91" s="43"/>
      <c r="AKD91" s="43"/>
      <c r="AKE91" s="43"/>
      <c r="AKF91" s="43"/>
      <c r="AKG91" s="43"/>
      <c r="AKH91" s="43"/>
      <c r="AKI91" s="43"/>
      <c r="AKJ91" s="43"/>
      <c r="AKK91" s="43"/>
      <c r="AKL91" s="43"/>
      <c r="AKM91" s="43"/>
      <c r="AKN91" s="43"/>
      <c r="AKO91" s="43"/>
      <c r="AKP91" s="43"/>
      <c r="AKQ91" s="43"/>
      <c r="AKR91" s="43"/>
      <c r="AKS91" s="43"/>
      <c r="AKT91" s="43"/>
      <c r="AKU91" s="43"/>
      <c r="AKV91" s="43"/>
      <c r="AKW91" s="43"/>
      <c r="AKX91" s="43"/>
      <c r="AKY91" s="43"/>
      <c r="AKZ91" s="43"/>
      <c r="ALA91" s="43"/>
      <c r="ALB91" s="43"/>
      <c r="ALC91" s="43"/>
      <c r="ALD91" s="43"/>
      <c r="ALE91" s="43"/>
      <c r="ALF91" s="43"/>
      <c r="ALG91" s="43"/>
      <c r="ALH91" s="43"/>
      <c r="ALI91" s="43"/>
      <c r="ALJ91" s="43"/>
      <c r="ALK91" s="43"/>
      <c r="ALL91" s="43"/>
      <c r="ALM91" s="43"/>
      <c r="ALN91" s="43"/>
      <c r="ALO91" s="43"/>
      <c r="ALP91" s="43"/>
      <c r="ALQ91" s="43"/>
      <c r="ALR91" s="43"/>
      <c r="ALS91" s="43"/>
      <c r="ALT91" s="43"/>
      <c r="ALU91" s="43"/>
      <c r="ALV91" s="43"/>
      <c r="ALW91" s="43"/>
      <c r="ALX91" s="43"/>
      <c r="ALY91" s="43"/>
      <c r="ALZ91" s="43"/>
      <c r="AMA91" s="43"/>
      <c r="AMB91" s="43"/>
      <c r="AMC91" s="43"/>
      <c r="AMD91" s="43"/>
      <c r="AME91" s="43"/>
      <c r="AMF91" s="43"/>
      <c r="AMG91" s="43"/>
      <c r="AMH91" s="43"/>
      <c r="AMI91" s="43"/>
      <c r="AMJ91" s="43"/>
      <c r="AMK91" s="43"/>
      <c r="AML91" s="43"/>
      <c r="AMM91" s="43"/>
      <c r="AMN91" s="43"/>
      <c r="AMO91" s="43"/>
      <c r="AMP91" s="43"/>
      <c r="AMQ91" s="43"/>
      <c r="AMR91" s="43"/>
      <c r="AMS91" s="43"/>
    </row>
    <row r="92" spans="1:1033" ht="15" hidden="1" customHeight="1" x14ac:dyDescent="0.2">
      <c r="A92" s="326"/>
      <c r="B92" s="46">
        <v>67</v>
      </c>
      <c r="C92" s="47" t="s">
        <v>93</v>
      </c>
      <c r="D92" s="366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90">
        <f t="shared" si="50"/>
        <v>0</v>
      </c>
      <c r="P92" s="133"/>
      <c r="Q92" s="90">
        <f t="shared" si="51"/>
        <v>0</v>
      </c>
      <c r="R92" s="133"/>
      <c r="S92" s="133"/>
      <c r="T92" s="90">
        <f t="shared" si="57"/>
        <v>0</v>
      </c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84">
        <f t="shared" si="54"/>
        <v>0</v>
      </c>
      <c r="AH92" s="133"/>
      <c r="AI92" s="133"/>
      <c r="AJ92" s="133"/>
      <c r="AK92" s="88">
        <f t="shared" si="55"/>
        <v>0</v>
      </c>
      <c r="AL92" s="88"/>
      <c r="AM92" s="133"/>
      <c r="AN92" s="133"/>
      <c r="AO92" s="133"/>
      <c r="AP92" s="133"/>
      <c r="AQ92" s="13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3"/>
      <c r="KK92" s="43"/>
      <c r="KL92" s="43"/>
      <c r="KM92" s="43"/>
      <c r="KN92" s="43"/>
      <c r="KO92" s="43"/>
      <c r="KP92" s="43"/>
      <c r="KQ92" s="43"/>
      <c r="KR92" s="43"/>
      <c r="KS92" s="43"/>
      <c r="KT92" s="43"/>
      <c r="KU92" s="43"/>
      <c r="KV92" s="43"/>
      <c r="KW92" s="43"/>
      <c r="KX92" s="43"/>
      <c r="KY92" s="43"/>
      <c r="KZ92" s="43"/>
      <c r="LA92" s="43"/>
      <c r="LB92" s="43"/>
      <c r="LC92" s="43"/>
      <c r="LD92" s="43"/>
      <c r="LE92" s="43"/>
      <c r="LF92" s="43"/>
      <c r="LG92" s="43"/>
      <c r="LH92" s="43"/>
      <c r="LI92" s="43"/>
      <c r="LJ92" s="43"/>
      <c r="LK92" s="43"/>
      <c r="LL92" s="43"/>
      <c r="LM92" s="43"/>
      <c r="LN92" s="43"/>
      <c r="LO92" s="43"/>
      <c r="LP92" s="43"/>
      <c r="LQ92" s="43"/>
      <c r="LR92" s="43"/>
      <c r="LS92" s="43"/>
      <c r="LT92" s="43"/>
      <c r="LU92" s="43"/>
      <c r="LV92" s="43"/>
      <c r="LW92" s="43"/>
      <c r="LX92" s="43"/>
      <c r="LY92" s="43"/>
      <c r="LZ92" s="43"/>
      <c r="MA92" s="43"/>
      <c r="MB92" s="43"/>
      <c r="MC92" s="43"/>
      <c r="MD92" s="43"/>
      <c r="ME92" s="43"/>
      <c r="MF92" s="43"/>
      <c r="MG92" s="43"/>
      <c r="MH92" s="43"/>
      <c r="MI92" s="43"/>
      <c r="MJ92" s="43"/>
      <c r="MK92" s="43"/>
      <c r="ML92" s="43"/>
      <c r="MM92" s="43"/>
      <c r="MN92" s="43"/>
      <c r="MO92" s="43"/>
      <c r="MP92" s="43"/>
      <c r="MQ92" s="43"/>
      <c r="MR92" s="43"/>
      <c r="MS92" s="43"/>
      <c r="MT92" s="43"/>
      <c r="MU92" s="43"/>
      <c r="MV92" s="43"/>
      <c r="MW92" s="43"/>
      <c r="MX92" s="43"/>
      <c r="MY92" s="43"/>
      <c r="MZ92" s="43"/>
      <c r="NA92" s="43"/>
      <c r="NB92" s="43"/>
      <c r="NC92" s="43"/>
      <c r="ND92" s="43"/>
      <c r="NE92" s="43"/>
      <c r="NF92" s="43"/>
      <c r="NG92" s="43"/>
      <c r="NH92" s="43"/>
      <c r="NI92" s="43"/>
      <c r="NJ92" s="43"/>
      <c r="NK92" s="43"/>
      <c r="NL92" s="43"/>
      <c r="NM92" s="43"/>
      <c r="NN92" s="43"/>
      <c r="NO92" s="43"/>
      <c r="NP92" s="43"/>
      <c r="NQ92" s="43"/>
      <c r="NR92" s="43"/>
      <c r="NS92" s="43"/>
      <c r="NT92" s="43"/>
      <c r="NU92" s="43"/>
      <c r="NV92" s="43"/>
      <c r="NW92" s="43"/>
      <c r="NX92" s="43"/>
      <c r="NY92" s="43"/>
      <c r="NZ92" s="43"/>
      <c r="OA92" s="43"/>
      <c r="OB92" s="43"/>
      <c r="OC92" s="43"/>
      <c r="OD92" s="43"/>
      <c r="OE92" s="43"/>
      <c r="OF92" s="43"/>
      <c r="OG92" s="43"/>
      <c r="OH92" s="43"/>
      <c r="OI92" s="43"/>
      <c r="OJ92" s="43"/>
      <c r="OK92" s="43"/>
      <c r="OL92" s="43"/>
      <c r="OM92" s="43"/>
      <c r="ON92" s="43"/>
      <c r="OO92" s="43"/>
      <c r="OP92" s="43"/>
      <c r="OQ92" s="43"/>
      <c r="OR92" s="43"/>
      <c r="OS92" s="43"/>
      <c r="OT92" s="43"/>
      <c r="OU92" s="43"/>
      <c r="OV92" s="43"/>
      <c r="OW92" s="43"/>
      <c r="OX92" s="43"/>
      <c r="OY92" s="43"/>
      <c r="OZ92" s="43"/>
      <c r="PA92" s="43"/>
      <c r="PB92" s="43"/>
      <c r="PC92" s="43"/>
      <c r="PD92" s="43"/>
      <c r="PE92" s="43"/>
      <c r="PF92" s="43"/>
      <c r="PG92" s="43"/>
      <c r="PH92" s="43"/>
      <c r="PI92" s="43"/>
      <c r="PJ92" s="43"/>
      <c r="PK92" s="43"/>
      <c r="PL92" s="43"/>
      <c r="PM92" s="43"/>
      <c r="PN92" s="43"/>
      <c r="PO92" s="43"/>
      <c r="PP92" s="43"/>
      <c r="PQ92" s="43"/>
      <c r="PR92" s="43"/>
      <c r="PS92" s="43"/>
      <c r="PT92" s="43"/>
      <c r="PU92" s="43"/>
      <c r="PV92" s="43"/>
      <c r="PW92" s="43"/>
      <c r="PX92" s="43"/>
      <c r="PY92" s="43"/>
      <c r="PZ92" s="43"/>
      <c r="QA92" s="43"/>
      <c r="QB92" s="43"/>
      <c r="QC92" s="43"/>
      <c r="QD92" s="43"/>
      <c r="QE92" s="43"/>
      <c r="QF92" s="43"/>
      <c r="QG92" s="43"/>
      <c r="QH92" s="43"/>
      <c r="QI92" s="43"/>
      <c r="QJ92" s="43"/>
      <c r="QK92" s="43"/>
      <c r="QL92" s="43"/>
      <c r="QM92" s="43"/>
      <c r="QN92" s="43"/>
      <c r="QO92" s="43"/>
      <c r="QP92" s="43"/>
      <c r="QQ92" s="43"/>
      <c r="QR92" s="43"/>
      <c r="QS92" s="43"/>
      <c r="QT92" s="43"/>
      <c r="QU92" s="43"/>
      <c r="QV92" s="43"/>
      <c r="QW92" s="43"/>
      <c r="QX92" s="43"/>
      <c r="QY92" s="43"/>
      <c r="QZ92" s="43"/>
      <c r="RA92" s="43"/>
      <c r="RB92" s="43"/>
      <c r="RC92" s="43"/>
      <c r="RD92" s="43"/>
      <c r="RE92" s="43"/>
      <c r="RF92" s="43"/>
      <c r="RG92" s="43"/>
      <c r="RH92" s="43"/>
      <c r="RI92" s="43"/>
      <c r="RJ92" s="43"/>
      <c r="RK92" s="43"/>
      <c r="RL92" s="43"/>
      <c r="RM92" s="43"/>
      <c r="RN92" s="43"/>
      <c r="RO92" s="43"/>
      <c r="RP92" s="43"/>
      <c r="RQ92" s="43"/>
      <c r="RR92" s="43"/>
      <c r="RS92" s="43"/>
      <c r="RT92" s="43"/>
      <c r="RU92" s="43"/>
      <c r="RV92" s="43"/>
      <c r="RW92" s="43"/>
      <c r="RX92" s="43"/>
      <c r="RY92" s="43"/>
      <c r="RZ92" s="43"/>
      <c r="SA92" s="43"/>
      <c r="SB92" s="43"/>
      <c r="SC92" s="43"/>
      <c r="SD92" s="43"/>
      <c r="SE92" s="43"/>
      <c r="SF92" s="43"/>
      <c r="SG92" s="43"/>
      <c r="SH92" s="43"/>
      <c r="SI92" s="43"/>
      <c r="SJ92" s="43"/>
      <c r="SK92" s="43"/>
      <c r="SL92" s="43"/>
      <c r="SM92" s="43"/>
      <c r="SN92" s="43"/>
      <c r="SO92" s="43"/>
      <c r="SP92" s="43"/>
      <c r="SQ92" s="43"/>
      <c r="SR92" s="43"/>
      <c r="SS92" s="43"/>
      <c r="ST92" s="43"/>
      <c r="SU92" s="43"/>
      <c r="SV92" s="43"/>
      <c r="SW92" s="43"/>
      <c r="SX92" s="43"/>
      <c r="SY92" s="43"/>
      <c r="SZ92" s="43"/>
      <c r="TA92" s="43"/>
      <c r="TB92" s="43"/>
      <c r="TC92" s="43"/>
      <c r="TD92" s="43"/>
      <c r="TE92" s="43"/>
      <c r="TF92" s="43"/>
      <c r="TG92" s="43"/>
      <c r="TH92" s="43"/>
      <c r="TI92" s="43"/>
      <c r="TJ92" s="43"/>
      <c r="TK92" s="43"/>
      <c r="TL92" s="43"/>
      <c r="TM92" s="43"/>
      <c r="TN92" s="43"/>
      <c r="TO92" s="43"/>
      <c r="TP92" s="43"/>
      <c r="TQ92" s="43"/>
      <c r="TR92" s="43"/>
      <c r="TS92" s="43"/>
      <c r="TT92" s="43"/>
      <c r="TU92" s="43"/>
      <c r="TV92" s="43"/>
      <c r="TW92" s="43"/>
      <c r="TX92" s="43"/>
      <c r="TY92" s="43"/>
      <c r="TZ92" s="43"/>
      <c r="UA92" s="43"/>
      <c r="UB92" s="43"/>
      <c r="UC92" s="43"/>
      <c r="UD92" s="43"/>
      <c r="UE92" s="43"/>
      <c r="UF92" s="43"/>
      <c r="UG92" s="43"/>
      <c r="UH92" s="43"/>
      <c r="UI92" s="43"/>
      <c r="UJ92" s="43"/>
      <c r="UK92" s="43"/>
      <c r="UL92" s="43"/>
      <c r="UM92" s="43"/>
      <c r="UN92" s="43"/>
      <c r="UO92" s="43"/>
      <c r="UP92" s="43"/>
      <c r="UQ92" s="43"/>
      <c r="UR92" s="43"/>
      <c r="US92" s="43"/>
      <c r="UT92" s="43"/>
      <c r="UU92" s="43"/>
      <c r="UV92" s="43"/>
      <c r="UW92" s="43"/>
      <c r="UX92" s="43"/>
      <c r="UY92" s="43"/>
      <c r="UZ92" s="43"/>
      <c r="VA92" s="43"/>
      <c r="VB92" s="43"/>
      <c r="VC92" s="43"/>
      <c r="VD92" s="43"/>
      <c r="VE92" s="43"/>
      <c r="VF92" s="43"/>
      <c r="VG92" s="43"/>
      <c r="VH92" s="43"/>
      <c r="VI92" s="43"/>
      <c r="VJ92" s="43"/>
      <c r="VK92" s="43"/>
      <c r="VL92" s="43"/>
      <c r="VM92" s="43"/>
      <c r="VN92" s="43"/>
      <c r="VO92" s="43"/>
      <c r="VP92" s="43"/>
      <c r="VQ92" s="43"/>
      <c r="VR92" s="43"/>
      <c r="VS92" s="43"/>
      <c r="VT92" s="43"/>
      <c r="VU92" s="43"/>
      <c r="VV92" s="43"/>
      <c r="VW92" s="43"/>
      <c r="VX92" s="43"/>
      <c r="VY92" s="43"/>
      <c r="VZ92" s="43"/>
      <c r="WA92" s="43"/>
      <c r="WB92" s="43"/>
      <c r="WC92" s="43"/>
      <c r="WD92" s="43"/>
      <c r="WE92" s="43"/>
      <c r="WF92" s="43"/>
      <c r="WG92" s="43"/>
      <c r="WH92" s="43"/>
      <c r="WI92" s="43"/>
      <c r="WJ92" s="43"/>
      <c r="WK92" s="43"/>
      <c r="WL92" s="43"/>
      <c r="WM92" s="43"/>
      <c r="WN92" s="43"/>
      <c r="WO92" s="43"/>
      <c r="WP92" s="43"/>
      <c r="WQ92" s="43"/>
      <c r="WR92" s="43"/>
      <c r="WS92" s="43"/>
      <c r="WT92" s="43"/>
      <c r="WU92" s="43"/>
      <c r="WV92" s="43"/>
      <c r="WW92" s="43"/>
      <c r="WX92" s="43"/>
      <c r="WY92" s="43"/>
      <c r="WZ92" s="43"/>
      <c r="XA92" s="43"/>
      <c r="XB92" s="43"/>
      <c r="XC92" s="43"/>
      <c r="XD92" s="43"/>
      <c r="XE92" s="43"/>
      <c r="XF92" s="43"/>
      <c r="XG92" s="43"/>
      <c r="XH92" s="43"/>
      <c r="XI92" s="43"/>
      <c r="XJ92" s="43"/>
      <c r="XK92" s="43"/>
      <c r="XL92" s="43"/>
      <c r="XM92" s="43"/>
      <c r="XN92" s="43"/>
      <c r="XO92" s="43"/>
      <c r="XP92" s="43"/>
      <c r="XQ92" s="43"/>
      <c r="XR92" s="43"/>
      <c r="XS92" s="43"/>
      <c r="XT92" s="43"/>
      <c r="XU92" s="43"/>
      <c r="XV92" s="43"/>
      <c r="XW92" s="43"/>
      <c r="XX92" s="43"/>
      <c r="XY92" s="43"/>
      <c r="XZ92" s="43"/>
      <c r="YA92" s="43"/>
      <c r="YB92" s="43"/>
      <c r="YC92" s="43"/>
      <c r="YD92" s="43"/>
      <c r="YE92" s="43"/>
      <c r="YF92" s="43"/>
      <c r="YG92" s="43"/>
      <c r="YH92" s="43"/>
      <c r="YI92" s="43"/>
      <c r="YJ92" s="43"/>
      <c r="YK92" s="43"/>
      <c r="YL92" s="43"/>
      <c r="YM92" s="43"/>
      <c r="YN92" s="43"/>
      <c r="YO92" s="43"/>
      <c r="YP92" s="43"/>
      <c r="YQ92" s="43"/>
      <c r="YR92" s="43"/>
      <c r="YS92" s="43"/>
      <c r="YT92" s="43"/>
      <c r="YU92" s="43"/>
      <c r="YV92" s="43"/>
      <c r="YW92" s="43"/>
      <c r="YX92" s="43"/>
      <c r="YY92" s="43"/>
      <c r="YZ92" s="43"/>
      <c r="ZA92" s="43"/>
      <c r="ZB92" s="43"/>
      <c r="ZC92" s="43"/>
      <c r="ZD92" s="43"/>
      <c r="ZE92" s="43"/>
      <c r="ZF92" s="43"/>
      <c r="ZG92" s="43"/>
      <c r="ZH92" s="43"/>
      <c r="ZI92" s="43"/>
      <c r="ZJ92" s="43"/>
      <c r="ZK92" s="43"/>
      <c r="ZL92" s="43"/>
      <c r="ZM92" s="43"/>
      <c r="ZN92" s="43"/>
      <c r="ZO92" s="43"/>
      <c r="ZP92" s="43"/>
      <c r="ZQ92" s="43"/>
      <c r="ZR92" s="43"/>
      <c r="ZS92" s="43"/>
      <c r="ZT92" s="43"/>
      <c r="ZU92" s="43"/>
      <c r="ZV92" s="43"/>
      <c r="ZW92" s="43"/>
      <c r="ZX92" s="43"/>
      <c r="ZY92" s="43"/>
      <c r="ZZ92" s="43"/>
      <c r="AAA92" s="43"/>
      <c r="AAB92" s="43"/>
      <c r="AAC92" s="43"/>
      <c r="AAD92" s="43"/>
      <c r="AAE92" s="43"/>
      <c r="AAF92" s="43"/>
      <c r="AAG92" s="43"/>
      <c r="AAH92" s="43"/>
      <c r="AAI92" s="43"/>
      <c r="AAJ92" s="43"/>
      <c r="AAK92" s="43"/>
      <c r="AAL92" s="43"/>
      <c r="AAM92" s="43"/>
      <c r="AAN92" s="43"/>
      <c r="AAO92" s="43"/>
      <c r="AAP92" s="43"/>
      <c r="AAQ92" s="43"/>
      <c r="AAR92" s="43"/>
      <c r="AAS92" s="43"/>
      <c r="AAT92" s="43"/>
      <c r="AAU92" s="43"/>
      <c r="AAV92" s="43"/>
      <c r="AAW92" s="43"/>
      <c r="AAX92" s="43"/>
      <c r="AAY92" s="43"/>
      <c r="AAZ92" s="43"/>
      <c r="ABA92" s="43"/>
      <c r="ABB92" s="43"/>
      <c r="ABC92" s="43"/>
      <c r="ABD92" s="43"/>
      <c r="ABE92" s="43"/>
      <c r="ABF92" s="43"/>
      <c r="ABG92" s="43"/>
      <c r="ABH92" s="43"/>
      <c r="ABI92" s="43"/>
      <c r="ABJ92" s="43"/>
      <c r="ABK92" s="43"/>
      <c r="ABL92" s="43"/>
      <c r="ABM92" s="43"/>
      <c r="ABN92" s="43"/>
      <c r="ABO92" s="43"/>
      <c r="ABP92" s="43"/>
      <c r="ABQ92" s="43"/>
      <c r="ABR92" s="43"/>
      <c r="ABS92" s="43"/>
      <c r="ABT92" s="43"/>
      <c r="ABU92" s="43"/>
      <c r="ABV92" s="43"/>
      <c r="ABW92" s="43"/>
      <c r="ABX92" s="43"/>
      <c r="ABY92" s="43"/>
      <c r="ABZ92" s="43"/>
      <c r="ACA92" s="43"/>
      <c r="ACB92" s="43"/>
      <c r="ACC92" s="43"/>
      <c r="ACD92" s="43"/>
      <c r="ACE92" s="43"/>
      <c r="ACF92" s="43"/>
      <c r="ACG92" s="43"/>
      <c r="ACH92" s="43"/>
      <c r="ACI92" s="43"/>
      <c r="ACJ92" s="43"/>
      <c r="ACK92" s="43"/>
      <c r="ACL92" s="43"/>
      <c r="ACM92" s="43"/>
      <c r="ACN92" s="43"/>
      <c r="ACO92" s="43"/>
      <c r="ACP92" s="43"/>
      <c r="ACQ92" s="43"/>
      <c r="ACR92" s="43"/>
      <c r="ACS92" s="43"/>
      <c r="ACT92" s="43"/>
      <c r="ACU92" s="43"/>
      <c r="ACV92" s="43"/>
      <c r="ACW92" s="43"/>
      <c r="ACX92" s="43"/>
      <c r="ACY92" s="43"/>
      <c r="ACZ92" s="43"/>
      <c r="ADA92" s="43"/>
      <c r="ADB92" s="43"/>
      <c r="ADC92" s="43"/>
      <c r="ADD92" s="43"/>
      <c r="ADE92" s="43"/>
      <c r="ADF92" s="43"/>
      <c r="ADG92" s="43"/>
      <c r="ADH92" s="43"/>
      <c r="ADI92" s="43"/>
      <c r="ADJ92" s="43"/>
      <c r="ADK92" s="43"/>
      <c r="ADL92" s="43"/>
      <c r="ADM92" s="43"/>
      <c r="ADN92" s="43"/>
      <c r="ADO92" s="43"/>
      <c r="ADP92" s="43"/>
      <c r="ADQ92" s="43"/>
      <c r="ADR92" s="43"/>
      <c r="ADS92" s="43"/>
      <c r="ADT92" s="43"/>
      <c r="ADU92" s="43"/>
      <c r="ADV92" s="43"/>
      <c r="ADW92" s="43"/>
      <c r="ADX92" s="43"/>
      <c r="ADY92" s="43"/>
      <c r="ADZ92" s="43"/>
      <c r="AEA92" s="43"/>
      <c r="AEB92" s="43"/>
      <c r="AEC92" s="43"/>
      <c r="AED92" s="43"/>
      <c r="AEE92" s="43"/>
      <c r="AEF92" s="43"/>
      <c r="AEG92" s="43"/>
      <c r="AEH92" s="43"/>
      <c r="AEI92" s="43"/>
      <c r="AEJ92" s="43"/>
      <c r="AEK92" s="43"/>
      <c r="AEL92" s="43"/>
      <c r="AEM92" s="43"/>
      <c r="AEN92" s="43"/>
      <c r="AEO92" s="43"/>
      <c r="AEP92" s="43"/>
      <c r="AEQ92" s="43"/>
      <c r="AER92" s="43"/>
      <c r="AES92" s="43"/>
      <c r="AET92" s="43"/>
      <c r="AEU92" s="43"/>
      <c r="AEV92" s="43"/>
      <c r="AEW92" s="43"/>
      <c r="AEX92" s="43"/>
      <c r="AEY92" s="43"/>
      <c r="AEZ92" s="43"/>
      <c r="AFA92" s="43"/>
      <c r="AFB92" s="43"/>
      <c r="AFC92" s="43"/>
      <c r="AFD92" s="43"/>
      <c r="AFE92" s="43"/>
      <c r="AFF92" s="43"/>
      <c r="AFG92" s="43"/>
      <c r="AFH92" s="43"/>
      <c r="AFI92" s="43"/>
      <c r="AFJ92" s="43"/>
      <c r="AFK92" s="43"/>
      <c r="AFL92" s="43"/>
      <c r="AFM92" s="43"/>
      <c r="AFN92" s="43"/>
      <c r="AFO92" s="43"/>
      <c r="AFP92" s="43"/>
      <c r="AFQ92" s="43"/>
      <c r="AFR92" s="43"/>
      <c r="AFS92" s="43"/>
      <c r="AFT92" s="43"/>
      <c r="AFU92" s="43"/>
      <c r="AFV92" s="43"/>
      <c r="AFW92" s="43"/>
      <c r="AFX92" s="43"/>
      <c r="AFY92" s="43"/>
      <c r="AFZ92" s="43"/>
      <c r="AGA92" s="43"/>
      <c r="AGB92" s="43"/>
      <c r="AGC92" s="43"/>
      <c r="AGD92" s="43"/>
      <c r="AGE92" s="43"/>
      <c r="AGF92" s="43"/>
      <c r="AGG92" s="43"/>
      <c r="AGH92" s="43"/>
      <c r="AGI92" s="43"/>
      <c r="AGJ92" s="43"/>
      <c r="AGK92" s="43"/>
      <c r="AGL92" s="43"/>
      <c r="AGM92" s="43"/>
      <c r="AGN92" s="43"/>
      <c r="AGO92" s="43"/>
      <c r="AGP92" s="43"/>
      <c r="AGQ92" s="43"/>
      <c r="AGR92" s="43"/>
      <c r="AGS92" s="43"/>
      <c r="AGT92" s="43"/>
      <c r="AGU92" s="43"/>
      <c r="AGV92" s="43"/>
      <c r="AGW92" s="43"/>
      <c r="AGX92" s="43"/>
      <c r="AGY92" s="43"/>
      <c r="AGZ92" s="43"/>
      <c r="AHA92" s="43"/>
      <c r="AHB92" s="43"/>
      <c r="AHC92" s="43"/>
      <c r="AHD92" s="43"/>
      <c r="AHE92" s="43"/>
      <c r="AHF92" s="43"/>
      <c r="AHG92" s="43"/>
      <c r="AHH92" s="43"/>
      <c r="AHI92" s="43"/>
      <c r="AHJ92" s="43"/>
      <c r="AHK92" s="43"/>
      <c r="AHL92" s="43"/>
      <c r="AHM92" s="43"/>
      <c r="AHN92" s="43"/>
      <c r="AHO92" s="43"/>
      <c r="AHP92" s="43"/>
      <c r="AHQ92" s="43"/>
      <c r="AHR92" s="43"/>
      <c r="AHS92" s="43"/>
      <c r="AHT92" s="43"/>
      <c r="AHU92" s="43"/>
      <c r="AHV92" s="43"/>
      <c r="AHW92" s="43"/>
      <c r="AHX92" s="43"/>
      <c r="AHY92" s="43"/>
      <c r="AHZ92" s="43"/>
      <c r="AIA92" s="43"/>
      <c r="AIB92" s="43"/>
      <c r="AIC92" s="43"/>
      <c r="AID92" s="43"/>
      <c r="AIE92" s="43"/>
      <c r="AIF92" s="43"/>
      <c r="AIG92" s="43"/>
      <c r="AIH92" s="43"/>
      <c r="AII92" s="43"/>
      <c r="AIJ92" s="43"/>
      <c r="AIK92" s="43"/>
      <c r="AIL92" s="43"/>
      <c r="AIM92" s="43"/>
      <c r="AIN92" s="43"/>
      <c r="AIO92" s="43"/>
      <c r="AIP92" s="43"/>
      <c r="AIQ92" s="43"/>
      <c r="AIR92" s="43"/>
      <c r="AIS92" s="43"/>
      <c r="AIT92" s="43"/>
      <c r="AIU92" s="43"/>
      <c r="AIV92" s="43"/>
      <c r="AIW92" s="43"/>
      <c r="AIX92" s="43"/>
      <c r="AIY92" s="43"/>
      <c r="AIZ92" s="43"/>
      <c r="AJA92" s="43"/>
      <c r="AJB92" s="43"/>
      <c r="AJC92" s="43"/>
      <c r="AJD92" s="43"/>
      <c r="AJE92" s="43"/>
      <c r="AJF92" s="43"/>
      <c r="AJG92" s="43"/>
      <c r="AJH92" s="43"/>
      <c r="AJI92" s="43"/>
      <c r="AJJ92" s="43"/>
      <c r="AJK92" s="43"/>
      <c r="AJL92" s="43"/>
      <c r="AJM92" s="43"/>
      <c r="AJN92" s="43"/>
      <c r="AJO92" s="43"/>
      <c r="AJP92" s="43"/>
      <c r="AJQ92" s="43"/>
      <c r="AJR92" s="43"/>
      <c r="AJS92" s="43"/>
      <c r="AJT92" s="43"/>
      <c r="AJU92" s="43"/>
      <c r="AJV92" s="43"/>
      <c r="AJW92" s="43"/>
      <c r="AJX92" s="43"/>
      <c r="AJY92" s="43"/>
      <c r="AJZ92" s="43"/>
      <c r="AKA92" s="43"/>
      <c r="AKB92" s="43"/>
      <c r="AKC92" s="43"/>
      <c r="AKD92" s="43"/>
      <c r="AKE92" s="43"/>
      <c r="AKF92" s="43"/>
      <c r="AKG92" s="43"/>
      <c r="AKH92" s="43"/>
      <c r="AKI92" s="43"/>
      <c r="AKJ92" s="43"/>
      <c r="AKK92" s="43"/>
      <c r="AKL92" s="43"/>
      <c r="AKM92" s="43"/>
      <c r="AKN92" s="43"/>
      <c r="AKO92" s="43"/>
      <c r="AKP92" s="43"/>
      <c r="AKQ92" s="43"/>
      <c r="AKR92" s="43"/>
      <c r="AKS92" s="43"/>
      <c r="AKT92" s="43"/>
      <c r="AKU92" s="43"/>
      <c r="AKV92" s="43"/>
      <c r="AKW92" s="43"/>
      <c r="AKX92" s="43"/>
      <c r="AKY92" s="43"/>
      <c r="AKZ92" s="43"/>
      <c r="ALA92" s="43"/>
      <c r="ALB92" s="43"/>
      <c r="ALC92" s="43"/>
      <c r="ALD92" s="43"/>
      <c r="ALE92" s="43"/>
      <c r="ALF92" s="43"/>
      <c r="ALG92" s="43"/>
      <c r="ALH92" s="43"/>
      <c r="ALI92" s="43"/>
      <c r="ALJ92" s="43"/>
      <c r="ALK92" s="43"/>
      <c r="ALL92" s="43"/>
      <c r="ALM92" s="43"/>
      <c r="ALN92" s="43"/>
      <c r="ALO92" s="43"/>
      <c r="ALP92" s="43"/>
      <c r="ALQ92" s="43"/>
      <c r="ALR92" s="43"/>
      <c r="ALS92" s="43"/>
      <c r="ALT92" s="43"/>
      <c r="ALU92" s="43"/>
      <c r="ALV92" s="43"/>
      <c r="ALW92" s="43"/>
      <c r="ALX92" s="43"/>
      <c r="ALY92" s="43"/>
      <c r="ALZ92" s="43"/>
      <c r="AMA92" s="43"/>
      <c r="AMB92" s="43"/>
      <c r="AMC92" s="43"/>
      <c r="AMD92" s="43"/>
      <c r="AME92" s="43"/>
      <c r="AMF92" s="43"/>
      <c r="AMG92" s="43"/>
      <c r="AMH92" s="43"/>
      <c r="AMI92" s="43"/>
      <c r="AMJ92" s="43"/>
      <c r="AMK92" s="43"/>
      <c r="AML92" s="43"/>
      <c r="AMM92" s="43"/>
      <c r="AMN92" s="43"/>
      <c r="AMO92" s="43"/>
      <c r="AMP92" s="43"/>
      <c r="AMQ92" s="43"/>
      <c r="AMR92" s="43"/>
      <c r="AMS92" s="43"/>
    </row>
    <row r="93" spans="1:1033" ht="15" hidden="1" customHeight="1" x14ac:dyDescent="0.2">
      <c r="A93" s="326" t="s">
        <v>297</v>
      </c>
      <c r="B93" s="41">
        <v>32</v>
      </c>
      <c r="C93" s="42" t="s">
        <v>19</v>
      </c>
      <c r="D93" s="366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90">
        <f t="shared" si="50"/>
        <v>0</v>
      </c>
      <c r="P93" s="131"/>
      <c r="Q93" s="90">
        <f t="shared" si="51"/>
        <v>0</v>
      </c>
      <c r="R93" s="131"/>
      <c r="S93" s="131"/>
      <c r="T93" s="90">
        <f t="shared" si="57"/>
        <v>0</v>
      </c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84">
        <f t="shared" si="54"/>
        <v>0</v>
      </c>
      <c r="AH93" s="131"/>
      <c r="AI93" s="131"/>
      <c r="AJ93" s="131"/>
      <c r="AK93" s="88">
        <f t="shared" si="55"/>
        <v>0</v>
      </c>
      <c r="AL93" s="88"/>
      <c r="AM93" s="131"/>
      <c r="AN93" s="131"/>
      <c r="AO93" s="131"/>
      <c r="AP93" s="131"/>
      <c r="AQ93" s="131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3"/>
      <c r="ALN93" s="43"/>
      <c r="ALO93" s="43"/>
      <c r="ALP93" s="43"/>
      <c r="ALQ93" s="43"/>
      <c r="ALR93" s="43"/>
      <c r="ALS93" s="43"/>
      <c r="ALT93" s="43"/>
      <c r="ALU93" s="43"/>
      <c r="ALV93" s="43"/>
      <c r="ALW93" s="43"/>
      <c r="ALX93" s="43"/>
      <c r="ALY93" s="43"/>
      <c r="ALZ93" s="43"/>
      <c r="AMA93" s="43"/>
      <c r="AMB93" s="43"/>
      <c r="AMC93" s="43"/>
      <c r="AMD93" s="43"/>
      <c r="AME93" s="43"/>
      <c r="AMF93" s="43"/>
      <c r="AMG93" s="43"/>
      <c r="AMH93" s="43"/>
      <c r="AMI93" s="43"/>
      <c r="AMJ93" s="43"/>
      <c r="AMK93" s="43"/>
      <c r="AML93" s="43"/>
      <c r="AMM93" s="43"/>
      <c r="AMN93" s="43"/>
      <c r="AMO93" s="43"/>
      <c r="AMP93" s="43"/>
      <c r="AMQ93" s="43"/>
      <c r="AMR93" s="43"/>
      <c r="AMS93" s="43"/>
    </row>
    <row r="94" spans="1:1033" ht="15" hidden="1" customHeight="1" x14ac:dyDescent="0.2">
      <c r="A94" s="326"/>
      <c r="B94" s="44">
        <v>38</v>
      </c>
      <c r="C94" s="45" t="s">
        <v>95</v>
      </c>
      <c r="D94" s="36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90">
        <f t="shared" si="50"/>
        <v>0</v>
      </c>
      <c r="P94" s="132"/>
      <c r="Q94" s="90">
        <f t="shared" si="51"/>
        <v>0</v>
      </c>
      <c r="R94" s="132"/>
      <c r="S94" s="132"/>
      <c r="T94" s="90">
        <f t="shared" si="57"/>
        <v>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84">
        <f t="shared" si="54"/>
        <v>0</v>
      </c>
      <c r="AH94" s="132"/>
      <c r="AI94" s="132"/>
      <c r="AJ94" s="132"/>
      <c r="AK94" s="88">
        <f t="shared" si="55"/>
        <v>0</v>
      </c>
      <c r="AL94" s="88"/>
      <c r="AM94" s="132"/>
      <c r="AN94" s="132"/>
      <c r="AO94" s="132"/>
      <c r="AP94" s="132"/>
      <c r="AQ94" s="132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  <c r="LV94" s="43"/>
      <c r="LW94" s="43"/>
      <c r="LX94" s="43"/>
      <c r="LY94" s="43"/>
      <c r="LZ94" s="43"/>
      <c r="MA94" s="43"/>
      <c r="MB94" s="43"/>
      <c r="MC94" s="43"/>
      <c r="MD94" s="43"/>
      <c r="ME94" s="43"/>
      <c r="MF94" s="43"/>
      <c r="MG94" s="43"/>
      <c r="MH94" s="43"/>
      <c r="MI94" s="43"/>
      <c r="MJ94" s="43"/>
      <c r="MK94" s="43"/>
      <c r="ML94" s="43"/>
      <c r="MM94" s="43"/>
      <c r="MN94" s="43"/>
      <c r="MO94" s="43"/>
      <c r="MP94" s="43"/>
      <c r="MQ94" s="43"/>
      <c r="MR94" s="43"/>
      <c r="MS94" s="43"/>
      <c r="MT94" s="43"/>
      <c r="MU94" s="43"/>
      <c r="MV94" s="43"/>
      <c r="MW94" s="43"/>
      <c r="MX94" s="43"/>
      <c r="MY94" s="43"/>
      <c r="MZ94" s="43"/>
      <c r="NA94" s="43"/>
      <c r="NB94" s="43"/>
      <c r="NC94" s="43"/>
      <c r="ND94" s="43"/>
      <c r="NE94" s="43"/>
      <c r="NF94" s="43"/>
      <c r="NG94" s="43"/>
      <c r="NH94" s="43"/>
      <c r="NI94" s="43"/>
      <c r="NJ94" s="43"/>
      <c r="NK94" s="43"/>
      <c r="NL94" s="43"/>
      <c r="NM94" s="43"/>
      <c r="NN94" s="43"/>
      <c r="NO94" s="43"/>
      <c r="NP94" s="43"/>
      <c r="NQ94" s="43"/>
      <c r="NR94" s="43"/>
      <c r="NS94" s="43"/>
      <c r="NT94" s="43"/>
      <c r="NU94" s="43"/>
      <c r="NV94" s="43"/>
      <c r="NW94" s="43"/>
      <c r="NX94" s="43"/>
      <c r="NY94" s="43"/>
      <c r="NZ94" s="43"/>
      <c r="OA94" s="43"/>
      <c r="OB94" s="43"/>
      <c r="OC94" s="43"/>
      <c r="OD94" s="43"/>
      <c r="OE94" s="43"/>
      <c r="OF94" s="43"/>
      <c r="OG94" s="43"/>
      <c r="OH94" s="43"/>
      <c r="OI94" s="43"/>
      <c r="OJ94" s="43"/>
      <c r="OK94" s="43"/>
      <c r="OL94" s="43"/>
      <c r="OM94" s="43"/>
      <c r="ON94" s="43"/>
      <c r="OO94" s="43"/>
      <c r="OP94" s="43"/>
      <c r="OQ94" s="43"/>
      <c r="OR94" s="43"/>
      <c r="OS94" s="43"/>
      <c r="OT94" s="43"/>
      <c r="OU94" s="43"/>
      <c r="OV94" s="43"/>
      <c r="OW94" s="43"/>
      <c r="OX94" s="43"/>
      <c r="OY94" s="43"/>
      <c r="OZ94" s="43"/>
      <c r="PA94" s="43"/>
      <c r="PB94" s="43"/>
      <c r="PC94" s="43"/>
      <c r="PD94" s="43"/>
      <c r="PE94" s="43"/>
      <c r="PF94" s="43"/>
      <c r="PG94" s="43"/>
      <c r="PH94" s="43"/>
      <c r="PI94" s="43"/>
      <c r="PJ94" s="43"/>
      <c r="PK94" s="43"/>
      <c r="PL94" s="43"/>
      <c r="PM94" s="43"/>
      <c r="PN94" s="43"/>
      <c r="PO94" s="43"/>
      <c r="PP94" s="43"/>
      <c r="PQ94" s="43"/>
      <c r="PR94" s="43"/>
      <c r="PS94" s="43"/>
      <c r="PT94" s="43"/>
      <c r="PU94" s="43"/>
      <c r="PV94" s="43"/>
      <c r="PW94" s="43"/>
      <c r="PX94" s="43"/>
      <c r="PY94" s="43"/>
      <c r="PZ94" s="43"/>
      <c r="QA94" s="43"/>
      <c r="QB94" s="43"/>
      <c r="QC94" s="43"/>
      <c r="QD94" s="43"/>
      <c r="QE94" s="43"/>
      <c r="QF94" s="43"/>
      <c r="QG94" s="43"/>
      <c r="QH94" s="43"/>
      <c r="QI94" s="43"/>
      <c r="QJ94" s="43"/>
      <c r="QK94" s="43"/>
      <c r="QL94" s="43"/>
      <c r="QM94" s="43"/>
      <c r="QN94" s="43"/>
      <c r="QO94" s="43"/>
      <c r="QP94" s="43"/>
      <c r="QQ94" s="43"/>
      <c r="QR94" s="43"/>
      <c r="QS94" s="43"/>
      <c r="QT94" s="43"/>
      <c r="QU94" s="43"/>
      <c r="QV94" s="43"/>
      <c r="QW94" s="43"/>
      <c r="QX94" s="43"/>
      <c r="QY94" s="43"/>
      <c r="QZ94" s="43"/>
      <c r="RA94" s="43"/>
      <c r="RB94" s="43"/>
      <c r="RC94" s="43"/>
      <c r="RD94" s="43"/>
      <c r="RE94" s="43"/>
      <c r="RF94" s="43"/>
      <c r="RG94" s="43"/>
      <c r="RH94" s="43"/>
      <c r="RI94" s="43"/>
      <c r="RJ94" s="43"/>
      <c r="RK94" s="43"/>
      <c r="RL94" s="43"/>
      <c r="RM94" s="43"/>
      <c r="RN94" s="43"/>
      <c r="RO94" s="43"/>
      <c r="RP94" s="43"/>
      <c r="RQ94" s="43"/>
      <c r="RR94" s="43"/>
      <c r="RS94" s="43"/>
      <c r="RT94" s="43"/>
      <c r="RU94" s="43"/>
      <c r="RV94" s="43"/>
      <c r="RW94" s="43"/>
      <c r="RX94" s="43"/>
      <c r="RY94" s="43"/>
      <c r="RZ94" s="43"/>
      <c r="SA94" s="43"/>
      <c r="SB94" s="43"/>
      <c r="SC94" s="43"/>
      <c r="SD94" s="43"/>
      <c r="SE94" s="43"/>
      <c r="SF94" s="43"/>
      <c r="SG94" s="43"/>
      <c r="SH94" s="43"/>
      <c r="SI94" s="43"/>
      <c r="SJ94" s="43"/>
      <c r="SK94" s="43"/>
      <c r="SL94" s="43"/>
      <c r="SM94" s="43"/>
      <c r="SN94" s="43"/>
      <c r="SO94" s="43"/>
      <c r="SP94" s="43"/>
      <c r="SQ94" s="43"/>
      <c r="SR94" s="43"/>
      <c r="SS94" s="43"/>
      <c r="ST94" s="43"/>
      <c r="SU94" s="43"/>
      <c r="SV94" s="43"/>
      <c r="SW94" s="43"/>
      <c r="SX94" s="43"/>
      <c r="SY94" s="43"/>
      <c r="SZ94" s="43"/>
      <c r="TA94" s="43"/>
      <c r="TB94" s="43"/>
      <c r="TC94" s="43"/>
      <c r="TD94" s="43"/>
      <c r="TE94" s="43"/>
      <c r="TF94" s="43"/>
      <c r="TG94" s="43"/>
      <c r="TH94" s="43"/>
      <c r="TI94" s="43"/>
      <c r="TJ94" s="43"/>
      <c r="TK94" s="43"/>
      <c r="TL94" s="43"/>
      <c r="TM94" s="43"/>
      <c r="TN94" s="43"/>
      <c r="TO94" s="43"/>
      <c r="TP94" s="43"/>
      <c r="TQ94" s="43"/>
      <c r="TR94" s="43"/>
      <c r="TS94" s="43"/>
      <c r="TT94" s="43"/>
      <c r="TU94" s="43"/>
      <c r="TV94" s="43"/>
      <c r="TW94" s="43"/>
      <c r="TX94" s="43"/>
      <c r="TY94" s="43"/>
      <c r="TZ94" s="43"/>
      <c r="UA94" s="43"/>
      <c r="UB94" s="43"/>
      <c r="UC94" s="43"/>
      <c r="UD94" s="43"/>
      <c r="UE94" s="43"/>
      <c r="UF94" s="43"/>
      <c r="UG94" s="43"/>
      <c r="UH94" s="43"/>
      <c r="UI94" s="43"/>
      <c r="UJ94" s="43"/>
      <c r="UK94" s="43"/>
      <c r="UL94" s="43"/>
      <c r="UM94" s="43"/>
      <c r="UN94" s="43"/>
      <c r="UO94" s="43"/>
      <c r="UP94" s="43"/>
      <c r="UQ94" s="43"/>
      <c r="UR94" s="43"/>
      <c r="US94" s="43"/>
      <c r="UT94" s="43"/>
      <c r="UU94" s="43"/>
      <c r="UV94" s="43"/>
      <c r="UW94" s="43"/>
      <c r="UX94" s="43"/>
      <c r="UY94" s="43"/>
      <c r="UZ94" s="43"/>
      <c r="VA94" s="43"/>
      <c r="VB94" s="43"/>
      <c r="VC94" s="43"/>
      <c r="VD94" s="43"/>
      <c r="VE94" s="43"/>
      <c r="VF94" s="43"/>
      <c r="VG94" s="43"/>
      <c r="VH94" s="43"/>
      <c r="VI94" s="43"/>
      <c r="VJ94" s="43"/>
      <c r="VK94" s="43"/>
      <c r="VL94" s="43"/>
      <c r="VM94" s="43"/>
      <c r="VN94" s="43"/>
      <c r="VO94" s="43"/>
      <c r="VP94" s="43"/>
      <c r="VQ94" s="43"/>
      <c r="VR94" s="43"/>
      <c r="VS94" s="43"/>
      <c r="VT94" s="43"/>
      <c r="VU94" s="43"/>
      <c r="VV94" s="43"/>
      <c r="VW94" s="43"/>
      <c r="VX94" s="43"/>
      <c r="VY94" s="43"/>
      <c r="VZ94" s="43"/>
      <c r="WA94" s="43"/>
      <c r="WB94" s="43"/>
      <c r="WC94" s="43"/>
      <c r="WD94" s="43"/>
      <c r="WE94" s="43"/>
      <c r="WF94" s="43"/>
      <c r="WG94" s="43"/>
      <c r="WH94" s="43"/>
      <c r="WI94" s="43"/>
      <c r="WJ94" s="43"/>
      <c r="WK94" s="43"/>
      <c r="WL94" s="43"/>
      <c r="WM94" s="43"/>
      <c r="WN94" s="43"/>
      <c r="WO94" s="43"/>
      <c r="WP94" s="43"/>
      <c r="WQ94" s="43"/>
      <c r="WR94" s="43"/>
      <c r="WS94" s="43"/>
      <c r="WT94" s="43"/>
      <c r="WU94" s="43"/>
      <c r="WV94" s="43"/>
      <c r="WW94" s="43"/>
      <c r="WX94" s="43"/>
      <c r="WY94" s="43"/>
      <c r="WZ94" s="43"/>
      <c r="XA94" s="43"/>
      <c r="XB94" s="43"/>
      <c r="XC94" s="43"/>
      <c r="XD94" s="43"/>
      <c r="XE94" s="43"/>
      <c r="XF94" s="43"/>
      <c r="XG94" s="43"/>
      <c r="XH94" s="43"/>
      <c r="XI94" s="43"/>
      <c r="XJ94" s="43"/>
      <c r="XK94" s="43"/>
      <c r="XL94" s="43"/>
      <c r="XM94" s="43"/>
      <c r="XN94" s="43"/>
      <c r="XO94" s="43"/>
      <c r="XP94" s="43"/>
      <c r="XQ94" s="43"/>
      <c r="XR94" s="43"/>
      <c r="XS94" s="43"/>
      <c r="XT94" s="43"/>
      <c r="XU94" s="43"/>
      <c r="XV94" s="43"/>
      <c r="XW94" s="43"/>
      <c r="XX94" s="43"/>
      <c r="XY94" s="43"/>
      <c r="XZ94" s="43"/>
      <c r="YA94" s="43"/>
      <c r="YB94" s="43"/>
      <c r="YC94" s="43"/>
      <c r="YD94" s="43"/>
      <c r="YE94" s="43"/>
      <c r="YF94" s="43"/>
      <c r="YG94" s="43"/>
      <c r="YH94" s="43"/>
      <c r="YI94" s="43"/>
      <c r="YJ94" s="43"/>
      <c r="YK94" s="43"/>
      <c r="YL94" s="43"/>
      <c r="YM94" s="43"/>
      <c r="YN94" s="43"/>
      <c r="YO94" s="43"/>
      <c r="YP94" s="43"/>
      <c r="YQ94" s="43"/>
      <c r="YR94" s="43"/>
      <c r="YS94" s="43"/>
      <c r="YT94" s="43"/>
      <c r="YU94" s="43"/>
      <c r="YV94" s="43"/>
      <c r="YW94" s="43"/>
      <c r="YX94" s="43"/>
      <c r="YY94" s="43"/>
      <c r="YZ94" s="43"/>
      <c r="ZA94" s="43"/>
      <c r="ZB94" s="43"/>
      <c r="ZC94" s="43"/>
      <c r="ZD94" s="43"/>
      <c r="ZE94" s="43"/>
      <c r="ZF94" s="43"/>
      <c r="ZG94" s="43"/>
      <c r="ZH94" s="43"/>
      <c r="ZI94" s="43"/>
      <c r="ZJ94" s="43"/>
      <c r="ZK94" s="43"/>
      <c r="ZL94" s="43"/>
      <c r="ZM94" s="43"/>
      <c r="ZN94" s="43"/>
      <c r="ZO94" s="43"/>
      <c r="ZP94" s="43"/>
      <c r="ZQ94" s="43"/>
      <c r="ZR94" s="43"/>
      <c r="ZS94" s="43"/>
      <c r="ZT94" s="43"/>
      <c r="ZU94" s="43"/>
      <c r="ZV94" s="43"/>
      <c r="ZW94" s="43"/>
      <c r="ZX94" s="43"/>
      <c r="ZY94" s="43"/>
      <c r="ZZ94" s="43"/>
      <c r="AAA94" s="43"/>
      <c r="AAB94" s="43"/>
      <c r="AAC94" s="43"/>
      <c r="AAD94" s="43"/>
      <c r="AAE94" s="43"/>
      <c r="AAF94" s="43"/>
      <c r="AAG94" s="43"/>
      <c r="AAH94" s="43"/>
      <c r="AAI94" s="43"/>
      <c r="AAJ94" s="43"/>
      <c r="AAK94" s="43"/>
      <c r="AAL94" s="43"/>
      <c r="AAM94" s="43"/>
      <c r="AAN94" s="43"/>
      <c r="AAO94" s="43"/>
      <c r="AAP94" s="43"/>
      <c r="AAQ94" s="43"/>
      <c r="AAR94" s="43"/>
      <c r="AAS94" s="43"/>
      <c r="AAT94" s="43"/>
      <c r="AAU94" s="43"/>
      <c r="AAV94" s="43"/>
      <c r="AAW94" s="43"/>
      <c r="AAX94" s="43"/>
      <c r="AAY94" s="43"/>
      <c r="AAZ94" s="43"/>
      <c r="ABA94" s="43"/>
      <c r="ABB94" s="43"/>
      <c r="ABC94" s="43"/>
      <c r="ABD94" s="43"/>
      <c r="ABE94" s="43"/>
      <c r="ABF94" s="43"/>
      <c r="ABG94" s="43"/>
      <c r="ABH94" s="43"/>
      <c r="ABI94" s="43"/>
      <c r="ABJ94" s="43"/>
      <c r="ABK94" s="43"/>
      <c r="ABL94" s="43"/>
      <c r="ABM94" s="43"/>
      <c r="ABN94" s="43"/>
      <c r="ABO94" s="43"/>
      <c r="ABP94" s="43"/>
      <c r="ABQ94" s="43"/>
      <c r="ABR94" s="43"/>
      <c r="ABS94" s="43"/>
      <c r="ABT94" s="43"/>
      <c r="ABU94" s="43"/>
      <c r="ABV94" s="43"/>
      <c r="ABW94" s="43"/>
      <c r="ABX94" s="43"/>
      <c r="ABY94" s="43"/>
      <c r="ABZ94" s="43"/>
      <c r="ACA94" s="43"/>
      <c r="ACB94" s="43"/>
      <c r="ACC94" s="43"/>
      <c r="ACD94" s="43"/>
      <c r="ACE94" s="43"/>
      <c r="ACF94" s="43"/>
      <c r="ACG94" s="43"/>
      <c r="ACH94" s="43"/>
      <c r="ACI94" s="43"/>
      <c r="ACJ94" s="43"/>
      <c r="ACK94" s="43"/>
      <c r="ACL94" s="43"/>
      <c r="ACM94" s="43"/>
      <c r="ACN94" s="43"/>
      <c r="ACO94" s="43"/>
      <c r="ACP94" s="43"/>
      <c r="ACQ94" s="43"/>
      <c r="ACR94" s="43"/>
      <c r="ACS94" s="43"/>
      <c r="ACT94" s="43"/>
      <c r="ACU94" s="43"/>
      <c r="ACV94" s="43"/>
      <c r="ACW94" s="43"/>
      <c r="ACX94" s="43"/>
      <c r="ACY94" s="43"/>
      <c r="ACZ94" s="43"/>
      <c r="ADA94" s="43"/>
      <c r="ADB94" s="43"/>
      <c r="ADC94" s="43"/>
      <c r="ADD94" s="43"/>
      <c r="ADE94" s="43"/>
      <c r="ADF94" s="43"/>
      <c r="ADG94" s="43"/>
      <c r="ADH94" s="43"/>
      <c r="ADI94" s="43"/>
      <c r="ADJ94" s="43"/>
      <c r="ADK94" s="43"/>
      <c r="ADL94" s="43"/>
      <c r="ADM94" s="43"/>
      <c r="ADN94" s="43"/>
      <c r="ADO94" s="43"/>
      <c r="ADP94" s="43"/>
      <c r="ADQ94" s="43"/>
      <c r="ADR94" s="43"/>
      <c r="ADS94" s="43"/>
      <c r="ADT94" s="43"/>
      <c r="ADU94" s="43"/>
      <c r="ADV94" s="43"/>
      <c r="ADW94" s="43"/>
      <c r="ADX94" s="43"/>
      <c r="ADY94" s="43"/>
      <c r="ADZ94" s="43"/>
      <c r="AEA94" s="43"/>
      <c r="AEB94" s="43"/>
      <c r="AEC94" s="43"/>
      <c r="AED94" s="43"/>
      <c r="AEE94" s="43"/>
      <c r="AEF94" s="43"/>
      <c r="AEG94" s="43"/>
      <c r="AEH94" s="43"/>
      <c r="AEI94" s="43"/>
      <c r="AEJ94" s="43"/>
      <c r="AEK94" s="43"/>
      <c r="AEL94" s="43"/>
      <c r="AEM94" s="43"/>
      <c r="AEN94" s="43"/>
      <c r="AEO94" s="43"/>
      <c r="AEP94" s="43"/>
      <c r="AEQ94" s="43"/>
      <c r="AER94" s="43"/>
      <c r="AES94" s="43"/>
      <c r="AET94" s="43"/>
      <c r="AEU94" s="43"/>
      <c r="AEV94" s="43"/>
      <c r="AEW94" s="43"/>
      <c r="AEX94" s="43"/>
      <c r="AEY94" s="43"/>
      <c r="AEZ94" s="43"/>
      <c r="AFA94" s="43"/>
      <c r="AFB94" s="43"/>
      <c r="AFC94" s="43"/>
      <c r="AFD94" s="43"/>
      <c r="AFE94" s="43"/>
      <c r="AFF94" s="43"/>
      <c r="AFG94" s="43"/>
      <c r="AFH94" s="43"/>
      <c r="AFI94" s="43"/>
      <c r="AFJ94" s="43"/>
      <c r="AFK94" s="43"/>
      <c r="AFL94" s="43"/>
      <c r="AFM94" s="43"/>
      <c r="AFN94" s="43"/>
      <c r="AFO94" s="43"/>
      <c r="AFP94" s="43"/>
      <c r="AFQ94" s="43"/>
      <c r="AFR94" s="43"/>
      <c r="AFS94" s="43"/>
      <c r="AFT94" s="43"/>
      <c r="AFU94" s="43"/>
      <c r="AFV94" s="43"/>
      <c r="AFW94" s="43"/>
      <c r="AFX94" s="43"/>
      <c r="AFY94" s="43"/>
      <c r="AFZ94" s="43"/>
      <c r="AGA94" s="43"/>
      <c r="AGB94" s="43"/>
      <c r="AGC94" s="43"/>
      <c r="AGD94" s="43"/>
      <c r="AGE94" s="43"/>
      <c r="AGF94" s="43"/>
      <c r="AGG94" s="43"/>
      <c r="AGH94" s="43"/>
      <c r="AGI94" s="43"/>
      <c r="AGJ94" s="43"/>
      <c r="AGK94" s="43"/>
      <c r="AGL94" s="43"/>
      <c r="AGM94" s="43"/>
      <c r="AGN94" s="43"/>
      <c r="AGO94" s="43"/>
      <c r="AGP94" s="43"/>
      <c r="AGQ94" s="43"/>
      <c r="AGR94" s="43"/>
      <c r="AGS94" s="43"/>
      <c r="AGT94" s="43"/>
      <c r="AGU94" s="43"/>
      <c r="AGV94" s="43"/>
      <c r="AGW94" s="43"/>
      <c r="AGX94" s="43"/>
      <c r="AGY94" s="43"/>
      <c r="AGZ94" s="43"/>
      <c r="AHA94" s="43"/>
      <c r="AHB94" s="43"/>
      <c r="AHC94" s="43"/>
      <c r="AHD94" s="43"/>
      <c r="AHE94" s="43"/>
      <c r="AHF94" s="43"/>
      <c r="AHG94" s="43"/>
      <c r="AHH94" s="43"/>
      <c r="AHI94" s="43"/>
      <c r="AHJ94" s="43"/>
      <c r="AHK94" s="43"/>
      <c r="AHL94" s="43"/>
      <c r="AHM94" s="43"/>
      <c r="AHN94" s="43"/>
      <c r="AHO94" s="43"/>
      <c r="AHP94" s="43"/>
      <c r="AHQ94" s="43"/>
      <c r="AHR94" s="43"/>
      <c r="AHS94" s="43"/>
      <c r="AHT94" s="43"/>
      <c r="AHU94" s="43"/>
      <c r="AHV94" s="43"/>
      <c r="AHW94" s="43"/>
      <c r="AHX94" s="43"/>
      <c r="AHY94" s="43"/>
      <c r="AHZ94" s="43"/>
      <c r="AIA94" s="43"/>
      <c r="AIB94" s="43"/>
      <c r="AIC94" s="43"/>
      <c r="AID94" s="43"/>
      <c r="AIE94" s="43"/>
      <c r="AIF94" s="43"/>
      <c r="AIG94" s="43"/>
      <c r="AIH94" s="43"/>
      <c r="AII94" s="43"/>
      <c r="AIJ94" s="43"/>
      <c r="AIK94" s="43"/>
      <c r="AIL94" s="43"/>
      <c r="AIM94" s="43"/>
      <c r="AIN94" s="43"/>
      <c r="AIO94" s="43"/>
      <c r="AIP94" s="43"/>
      <c r="AIQ94" s="43"/>
      <c r="AIR94" s="43"/>
      <c r="AIS94" s="43"/>
      <c r="AIT94" s="43"/>
      <c r="AIU94" s="43"/>
      <c r="AIV94" s="43"/>
      <c r="AIW94" s="43"/>
      <c r="AIX94" s="43"/>
      <c r="AIY94" s="43"/>
      <c r="AIZ94" s="43"/>
      <c r="AJA94" s="43"/>
      <c r="AJB94" s="43"/>
      <c r="AJC94" s="43"/>
      <c r="AJD94" s="43"/>
      <c r="AJE94" s="43"/>
      <c r="AJF94" s="43"/>
      <c r="AJG94" s="43"/>
      <c r="AJH94" s="43"/>
      <c r="AJI94" s="43"/>
      <c r="AJJ94" s="43"/>
      <c r="AJK94" s="43"/>
      <c r="AJL94" s="43"/>
      <c r="AJM94" s="43"/>
      <c r="AJN94" s="43"/>
      <c r="AJO94" s="43"/>
      <c r="AJP94" s="43"/>
      <c r="AJQ94" s="43"/>
      <c r="AJR94" s="43"/>
      <c r="AJS94" s="43"/>
      <c r="AJT94" s="43"/>
      <c r="AJU94" s="43"/>
      <c r="AJV94" s="43"/>
      <c r="AJW94" s="43"/>
      <c r="AJX94" s="43"/>
      <c r="AJY94" s="43"/>
      <c r="AJZ94" s="43"/>
      <c r="AKA94" s="43"/>
      <c r="AKB94" s="43"/>
      <c r="AKC94" s="43"/>
      <c r="AKD94" s="43"/>
      <c r="AKE94" s="43"/>
      <c r="AKF94" s="43"/>
      <c r="AKG94" s="43"/>
      <c r="AKH94" s="43"/>
      <c r="AKI94" s="43"/>
      <c r="AKJ94" s="43"/>
      <c r="AKK94" s="43"/>
      <c r="AKL94" s="43"/>
      <c r="AKM94" s="43"/>
      <c r="AKN94" s="43"/>
      <c r="AKO94" s="43"/>
      <c r="AKP94" s="43"/>
      <c r="AKQ94" s="43"/>
      <c r="AKR94" s="43"/>
      <c r="AKS94" s="43"/>
      <c r="AKT94" s="43"/>
      <c r="AKU94" s="43"/>
      <c r="AKV94" s="43"/>
      <c r="AKW94" s="43"/>
      <c r="AKX94" s="43"/>
      <c r="AKY94" s="43"/>
      <c r="AKZ94" s="43"/>
      <c r="ALA94" s="43"/>
      <c r="ALB94" s="43"/>
      <c r="ALC94" s="43"/>
      <c r="ALD94" s="43"/>
      <c r="ALE94" s="43"/>
      <c r="ALF94" s="43"/>
      <c r="ALG94" s="43"/>
      <c r="ALH94" s="43"/>
      <c r="ALI94" s="43"/>
      <c r="ALJ94" s="43"/>
      <c r="ALK94" s="43"/>
      <c r="ALL94" s="43"/>
      <c r="ALM94" s="43"/>
      <c r="ALN94" s="43"/>
      <c r="ALO94" s="43"/>
      <c r="ALP94" s="43"/>
      <c r="ALQ94" s="43"/>
      <c r="ALR94" s="43"/>
      <c r="ALS94" s="43"/>
      <c r="ALT94" s="43"/>
      <c r="ALU94" s="43"/>
      <c r="ALV94" s="43"/>
      <c r="ALW94" s="43"/>
      <c r="ALX94" s="43"/>
      <c r="ALY94" s="43"/>
      <c r="ALZ94" s="43"/>
      <c r="AMA94" s="43"/>
      <c r="AMB94" s="43"/>
      <c r="AMC94" s="43"/>
      <c r="AMD94" s="43"/>
      <c r="AME94" s="43"/>
      <c r="AMF94" s="43"/>
      <c r="AMG94" s="43"/>
      <c r="AMH94" s="43"/>
      <c r="AMI94" s="43"/>
      <c r="AMJ94" s="43"/>
      <c r="AMK94" s="43"/>
      <c r="AML94" s="43"/>
      <c r="AMM94" s="43"/>
      <c r="AMN94" s="43"/>
      <c r="AMO94" s="43"/>
      <c r="AMP94" s="43"/>
      <c r="AMQ94" s="43"/>
      <c r="AMR94" s="43"/>
      <c r="AMS94" s="43"/>
    </row>
    <row r="95" spans="1:1033" ht="15" hidden="1" customHeight="1" x14ac:dyDescent="0.2">
      <c r="A95" s="326"/>
      <c r="B95" s="46">
        <v>42</v>
      </c>
      <c r="C95" s="47" t="s">
        <v>123</v>
      </c>
      <c r="D95" s="366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90">
        <f t="shared" si="50"/>
        <v>0</v>
      </c>
      <c r="P95" s="133"/>
      <c r="Q95" s="90">
        <f t="shared" si="51"/>
        <v>0</v>
      </c>
      <c r="R95" s="133"/>
      <c r="S95" s="133"/>
      <c r="T95" s="90">
        <f t="shared" si="57"/>
        <v>0</v>
      </c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84">
        <f t="shared" si="54"/>
        <v>0</v>
      </c>
      <c r="AH95" s="133"/>
      <c r="AI95" s="133"/>
      <c r="AJ95" s="133"/>
      <c r="AK95" s="88">
        <f t="shared" si="55"/>
        <v>0</v>
      </c>
      <c r="AL95" s="88"/>
      <c r="AM95" s="133"/>
      <c r="AN95" s="133"/>
      <c r="AO95" s="133"/>
      <c r="AP95" s="133"/>
      <c r="AQ95" s="13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  <c r="LV95" s="43"/>
      <c r="LW95" s="43"/>
      <c r="LX95" s="43"/>
      <c r="LY95" s="43"/>
      <c r="LZ95" s="43"/>
      <c r="MA95" s="43"/>
      <c r="MB95" s="43"/>
      <c r="MC95" s="43"/>
      <c r="MD95" s="43"/>
      <c r="ME95" s="43"/>
      <c r="MF95" s="43"/>
      <c r="MG95" s="43"/>
      <c r="MH95" s="43"/>
      <c r="MI95" s="43"/>
      <c r="MJ95" s="43"/>
      <c r="MK95" s="43"/>
      <c r="ML95" s="43"/>
      <c r="MM95" s="43"/>
      <c r="MN95" s="43"/>
      <c r="MO95" s="43"/>
      <c r="MP95" s="43"/>
      <c r="MQ95" s="43"/>
      <c r="MR95" s="43"/>
      <c r="MS95" s="43"/>
      <c r="MT95" s="43"/>
      <c r="MU95" s="43"/>
      <c r="MV95" s="43"/>
      <c r="MW95" s="43"/>
      <c r="MX95" s="43"/>
      <c r="MY95" s="43"/>
      <c r="MZ95" s="43"/>
      <c r="NA95" s="43"/>
      <c r="NB95" s="43"/>
      <c r="NC95" s="43"/>
      <c r="ND95" s="43"/>
      <c r="NE95" s="43"/>
      <c r="NF95" s="43"/>
      <c r="NG95" s="43"/>
      <c r="NH95" s="43"/>
      <c r="NI95" s="43"/>
      <c r="NJ95" s="43"/>
      <c r="NK95" s="43"/>
      <c r="NL95" s="43"/>
      <c r="NM95" s="43"/>
      <c r="NN95" s="43"/>
      <c r="NO95" s="43"/>
      <c r="NP95" s="43"/>
      <c r="NQ95" s="43"/>
      <c r="NR95" s="43"/>
      <c r="NS95" s="43"/>
      <c r="NT95" s="43"/>
      <c r="NU95" s="43"/>
      <c r="NV95" s="43"/>
      <c r="NW95" s="43"/>
      <c r="NX95" s="43"/>
      <c r="NY95" s="43"/>
      <c r="NZ95" s="43"/>
      <c r="OA95" s="43"/>
      <c r="OB95" s="43"/>
      <c r="OC95" s="43"/>
      <c r="OD95" s="43"/>
      <c r="OE95" s="43"/>
      <c r="OF95" s="43"/>
      <c r="OG95" s="43"/>
      <c r="OH95" s="43"/>
      <c r="OI95" s="43"/>
      <c r="OJ95" s="43"/>
      <c r="OK95" s="43"/>
      <c r="OL95" s="43"/>
      <c r="OM95" s="43"/>
      <c r="ON95" s="43"/>
      <c r="OO95" s="43"/>
      <c r="OP95" s="43"/>
      <c r="OQ95" s="43"/>
      <c r="OR95" s="43"/>
      <c r="OS95" s="43"/>
      <c r="OT95" s="43"/>
      <c r="OU95" s="43"/>
      <c r="OV95" s="43"/>
      <c r="OW95" s="43"/>
      <c r="OX95" s="43"/>
      <c r="OY95" s="43"/>
      <c r="OZ95" s="43"/>
      <c r="PA95" s="43"/>
      <c r="PB95" s="43"/>
      <c r="PC95" s="43"/>
      <c r="PD95" s="43"/>
      <c r="PE95" s="43"/>
      <c r="PF95" s="43"/>
      <c r="PG95" s="43"/>
      <c r="PH95" s="43"/>
      <c r="PI95" s="43"/>
      <c r="PJ95" s="43"/>
      <c r="PK95" s="43"/>
      <c r="PL95" s="43"/>
      <c r="PM95" s="43"/>
      <c r="PN95" s="43"/>
      <c r="PO95" s="43"/>
      <c r="PP95" s="43"/>
      <c r="PQ95" s="43"/>
      <c r="PR95" s="43"/>
      <c r="PS95" s="43"/>
      <c r="PT95" s="43"/>
      <c r="PU95" s="43"/>
      <c r="PV95" s="43"/>
      <c r="PW95" s="43"/>
      <c r="PX95" s="43"/>
      <c r="PY95" s="43"/>
      <c r="PZ95" s="43"/>
      <c r="QA95" s="43"/>
      <c r="QB95" s="43"/>
      <c r="QC95" s="43"/>
      <c r="QD95" s="43"/>
      <c r="QE95" s="43"/>
      <c r="QF95" s="43"/>
      <c r="QG95" s="43"/>
      <c r="QH95" s="43"/>
      <c r="QI95" s="43"/>
      <c r="QJ95" s="43"/>
      <c r="QK95" s="43"/>
      <c r="QL95" s="43"/>
      <c r="QM95" s="43"/>
      <c r="QN95" s="43"/>
      <c r="QO95" s="43"/>
      <c r="QP95" s="43"/>
      <c r="QQ95" s="43"/>
      <c r="QR95" s="43"/>
      <c r="QS95" s="43"/>
      <c r="QT95" s="43"/>
      <c r="QU95" s="43"/>
      <c r="QV95" s="43"/>
      <c r="QW95" s="43"/>
      <c r="QX95" s="43"/>
      <c r="QY95" s="43"/>
      <c r="QZ95" s="43"/>
      <c r="RA95" s="43"/>
      <c r="RB95" s="43"/>
      <c r="RC95" s="43"/>
      <c r="RD95" s="43"/>
      <c r="RE95" s="43"/>
      <c r="RF95" s="43"/>
      <c r="RG95" s="43"/>
      <c r="RH95" s="43"/>
      <c r="RI95" s="43"/>
      <c r="RJ95" s="43"/>
      <c r="RK95" s="43"/>
      <c r="RL95" s="43"/>
      <c r="RM95" s="43"/>
      <c r="RN95" s="43"/>
      <c r="RO95" s="43"/>
      <c r="RP95" s="43"/>
      <c r="RQ95" s="43"/>
      <c r="RR95" s="43"/>
      <c r="RS95" s="43"/>
      <c r="RT95" s="43"/>
      <c r="RU95" s="43"/>
      <c r="RV95" s="43"/>
      <c r="RW95" s="43"/>
      <c r="RX95" s="43"/>
      <c r="RY95" s="43"/>
      <c r="RZ95" s="43"/>
      <c r="SA95" s="43"/>
      <c r="SB95" s="43"/>
      <c r="SC95" s="43"/>
      <c r="SD95" s="43"/>
      <c r="SE95" s="43"/>
      <c r="SF95" s="43"/>
      <c r="SG95" s="43"/>
      <c r="SH95" s="43"/>
      <c r="SI95" s="43"/>
      <c r="SJ95" s="43"/>
      <c r="SK95" s="43"/>
      <c r="SL95" s="43"/>
      <c r="SM95" s="43"/>
      <c r="SN95" s="43"/>
      <c r="SO95" s="43"/>
      <c r="SP95" s="43"/>
      <c r="SQ95" s="43"/>
      <c r="SR95" s="43"/>
      <c r="SS95" s="43"/>
      <c r="ST95" s="43"/>
      <c r="SU95" s="43"/>
      <c r="SV95" s="43"/>
      <c r="SW95" s="43"/>
      <c r="SX95" s="43"/>
      <c r="SY95" s="43"/>
      <c r="SZ95" s="43"/>
      <c r="TA95" s="43"/>
      <c r="TB95" s="43"/>
      <c r="TC95" s="43"/>
      <c r="TD95" s="43"/>
      <c r="TE95" s="43"/>
      <c r="TF95" s="43"/>
      <c r="TG95" s="43"/>
      <c r="TH95" s="43"/>
      <c r="TI95" s="43"/>
      <c r="TJ95" s="43"/>
      <c r="TK95" s="43"/>
      <c r="TL95" s="43"/>
      <c r="TM95" s="43"/>
      <c r="TN95" s="43"/>
      <c r="TO95" s="43"/>
      <c r="TP95" s="43"/>
      <c r="TQ95" s="43"/>
      <c r="TR95" s="43"/>
      <c r="TS95" s="43"/>
      <c r="TT95" s="43"/>
      <c r="TU95" s="43"/>
      <c r="TV95" s="43"/>
      <c r="TW95" s="43"/>
      <c r="TX95" s="43"/>
      <c r="TY95" s="43"/>
      <c r="TZ95" s="43"/>
      <c r="UA95" s="43"/>
      <c r="UB95" s="43"/>
      <c r="UC95" s="43"/>
      <c r="UD95" s="43"/>
      <c r="UE95" s="43"/>
      <c r="UF95" s="43"/>
      <c r="UG95" s="43"/>
      <c r="UH95" s="43"/>
      <c r="UI95" s="43"/>
      <c r="UJ95" s="43"/>
      <c r="UK95" s="43"/>
      <c r="UL95" s="43"/>
      <c r="UM95" s="43"/>
      <c r="UN95" s="43"/>
      <c r="UO95" s="43"/>
      <c r="UP95" s="43"/>
      <c r="UQ95" s="43"/>
      <c r="UR95" s="43"/>
      <c r="US95" s="43"/>
      <c r="UT95" s="43"/>
      <c r="UU95" s="43"/>
      <c r="UV95" s="43"/>
      <c r="UW95" s="43"/>
      <c r="UX95" s="43"/>
      <c r="UY95" s="43"/>
      <c r="UZ95" s="43"/>
      <c r="VA95" s="43"/>
      <c r="VB95" s="43"/>
      <c r="VC95" s="43"/>
      <c r="VD95" s="43"/>
      <c r="VE95" s="43"/>
      <c r="VF95" s="43"/>
      <c r="VG95" s="43"/>
      <c r="VH95" s="43"/>
      <c r="VI95" s="43"/>
      <c r="VJ95" s="43"/>
      <c r="VK95" s="43"/>
      <c r="VL95" s="43"/>
      <c r="VM95" s="43"/>
      <c r="VN95" s="43"/>
      <c r="VO95" s="43"/>
      <c r="VP95" s="43"/>
      <c r="VQ95" s="43"/>
      <c r="VR95" s="43"/>
      <c r="VS95" s="43"/>
      <c r="VT95" s="43"/>
      <c r="VU95" s="43"/>
      <c r="VV95" s="43"/>
      <c r="VW95" s="43"/>
      <c r="VX95" s="43"/>
      <c r="VY95" s="43"/>
      <c r="VZ95" s="43"/>
      <c r="WA95" s="43"/>
      <c r="WB95" s="43"/>
      <c r="WC95" s="43"/>
      <c r="WD95" s="43"/>
      <c r="WE95" s="43"/>
      <c r="WF95" s="43"/>
      <c r="WG95" s="43"/>
      <c r="WH95" s="43"/>
      <c r="WI95" s="43"/>
      <c r="WJ95" s="43"/>
      <c r="WK95" s="43"/>
      <c r="WL95" s="43"/>
      <c r="WM95" s="43"/>
      <c r="WN95" s="43"/>
      <c r="WO95" s="43"/>
      <c r="WP95" s="43"/>
      <c r="WQ95" s="43"/>
      <c r="WR95" s="43"/>
      <c r="WS95" s="43"/>
      <c r="WT95" s="43"/>
      <c r="WU95" s="43"/>
      <c r="WV95" s="43"/>
      <c r="WW95" s="43"/>
      <c r="WX95" s="43"/>
      <c r="WY95" s="43"/>
      <c r="WZ95" s="43"/>
      <c r="XA95" s="43"/>
      <c r="XB95" s="43"/>
      <c r="XC95" s="43"/>
      <c r="XD95" s="43"/>
      <c r="XE95" s="43"/>
      <c r="XF95" s="43"/>
      <c r="XG95" s="43"/>
      <c r="XH95" s="43"/>
      <c r="XI95" s="43"/>
      <c r="XJ95" s="43"/>
      <c r="XK95" s="43"/>
      <c r="XL95" s="43"/>
      <c r="XM95" s="43"/>
      <c r="XN95" s="43"/>
      <c r="XO95" s="43"/>
      <c r="XP95" s="43"/>
      <c r="XQ95" s="43"/>
      <c r="XR95" s="43"/>
      <c r="XS95" s="43"/>
      <c r="XT95" s="43"/>
      <c r="XU95" s="43"/>
      <c r="XV95" s="43"/>
      <c r="XW95" s="43"/>
      <c r="XX95" s="43"/>
      <c r="XY95" s="43"/>
      <c r="XZ95" s="43"/>
      <c r="YA95" s="43"/>
      <c r="YB95" s="43"/>
      <c r="YC95" s="43"/>
      <c r="YD95" s="43"/>
      <c r="YE95" s="43"/>
      <c r="YF95" s="43"/>
      <c r="YG95" s="43"/>
      <c r="YH95" s="43"/>
      <c r="YI95" s="43"/>
      <c r="YJ95" s="43"/>
      <c r="YK95" s="43"/>
      <c r="YL95" s="43"/>
      <c r="YM95" s="43"/>
      <c r="YN95" s="43"/>
      <c r="YO95" s="43"/>
      <c r="YP95" s="43"/>
      <c r="YQ95" s="43"/>
      <c r="YR95" s="43"/>
      <c r="YS95" s="43"/>
      <c r="YT95" s="43"/>
      <c r="YU95" s="43"/>
      <c r="YV95" s="43"/>
      <c r="YW95" s="43"/>
      <c r="YX95" s="43"/>
      <c r="YY95" s="43"/>
      <c r="YZ95" s="43"/>
      <c r="ZA95" s="43"/>
      <c r="ZB95" s="43"/>
      <c r="ZC95" s="43"/>
      <c r="ZD95" s="43"/>
      <c r="ZE95" s="43"/>
      <c r="ZF95" s="43"/>
      <c r="ZG95" s="43"/>
      <c r="ZH95" s="43"/>
      <c r="ZI95" s="43"/>
      <c r="ZJ95" s="43"/>
      <c r="ZK95" s="43"/>
      <c r="ZL95" s="43"/>
      <c r="ZM95" s="43"/>
      <c r="ZN95" s="43"/>
      <c r="ZO95" s="43"/>
      <c r="ZP95" s="43"/>
      <c r="ZQ95" s="43"/>
      <c r="ZR95" s="43"/>
      <c r="ZS95" s="43"/>
      <c r="ZT95" s="43"/>
      <c r="ZU95" s="43"/>
      <c r="ZV95" s="43"/>
      <c r="ZW95" s="43"/>
      <c r="ZX95" s="43"/>
      <c r="ZY95" s="43"/>
      <c r="ZZ95" s="43"/>
      <c r="AAA95" s="43"/>
      <c r="AAB95" s="43"/>
      <c r="AAC95" s="43"/>
      <c r="AAD95" s="43"/>
      <c r="AAE95" s="43"/>
      <c r="AAF95" s="43"/>
      <c r="AAG95" s="43"/>
      <c r="AAH95" s="43"/>
      <c r="AAI95" s="43"/>
      <c r="AAJ95" s="43"/>
      <c r="AAK95" s="43"/>
      <c r="AAL95" s="43"/>
      <c r="AAM95" s="43"/>
      <c r="AAN95" s="43"/>
      <c r="AAO95" s="43"/>
      <c r="AAP95" s="43"/>
      <c r="AAQ95" s="43"/>
      <c r="AAR95" s="43"/>
      <c r="AAS95" s="43"/>
      <c r="AAT95" s="43"/>
      <c r="AAU95" s="43"/>
      <c r="AAV95" s="43"/>
      <c r="AAW95" s="43"/>
      <c r="AAX95" s="43"/>
      <c r="AAY95" s="43"/>
      <c r="AAZ95" s="43"/>
      <c r="ABA95" s="43"/>
      <c r="ABB95" s="43"/>
      <c r="ABC95" s="43"/>
      <c r="ABD95" s="43"/>
      <c r="ABE95" s="43"/>
      <c r="ABF95" s="43"/>
      <c r="ABG95" s="43"/>
      <c r="ABH95" s="43"/>
      <c r="ABI95" s="43"/>
      <c r="ABJ95" s="43"/>
      <c r="ABK95" s="43"/>
      <c r="ABL95" s="43"/>
      <c r="ABM95" s="43"/>
      <c r="ABN95" s="43"/>
      <c r="ABO95" s="43"/>
      <c r="ABP95" s="43"/>
      <c r="ABQ95" s="43"/>
      <c r="ABR95" s="43"/>
      <c r="ABS95" s="43"/>
      <c r="ABT95" s="43"/>
      <c r="ABU95" s="43"/>
      <c r="ABV95" s="43"/>
      <c r="ABW95" s="43"/>
      <c r="ABX95" s="43"/>
      <c r="ABY95" s="43"/>
      <c r="ABZ95" s="43"/>
      <c r="ACA95" s="43"/>
      <c r="ACB95" s="43"/>
      <c r="ACC95" s="43"/>
      <c r="ACD95" s="43"/>
      <c r="ACE95" s="43"/>
      <c r="ACF95" s="43"/>
      <c r="ACG95" s="43"/>
      <c r="ACH95" s="43"/>
      <c r="ACI95" s="43"/>
      <c r="ACJ95" s="43"/>
      <c r="ACK95" s="43"/>
      <c r="ACL95" s="43"/>
      <c r="ACM95" s="43"/>
      <c r="ACN95" s="43"/>
      <c r="ACO95" s="43"/>
      <c r="ACP95" s="43"/>
      <c r="ACQ95" s="43"/>
      <c r="ACR95" s="43"/>
      <c r="ACS95" s="43"/>
      <c r="ACT95" s="43"/>
      <c r="ACU95" s="43"/>
      <c r="ACV95" s="43"/>
      <c r="ACW95" s="43"/>
      <c r="ACX95" s="43"/>
      <c r="ACY95" s="43"/>
      <c r="ACZ95" s="43"/>
      <c r="ADA95" s="43"/>
      <c r="ADB95" s="43"/>
      <c r="ADC95" s="43"/>
      <c r="ADD95" s="43"/>
      <c r="ADE95" s="43"/>
      <c r="ADF95" s="43"/>
      <c r="ADG95" s="43"/>
      <c r="ADH95" s="43"/>
      <c r="ADI95" s="43"/>
      <c r="ADJ95" s="43"/>
      <c r="ADK95" s="43"/>
      <c r="ADL95" s="43"/>
      <c r="ADM95" s="43"/>
      <c r="ADN95" s="43"/>
      <c r="ADO95" s="43"/>
      <c r="ADP95" s="43"/>
      <c r="ADQ95" s="43"/>
      <c r="ADR95" s="43"/>
      <c r="ADS95" s="43"/>
      <c r="ADT95" s="43"/>
      <c r="ADU95" s="43"/>
      <c r="ADV95" s="43"/>
      <c r="ADW95" s="43"/>
      <c r="ADX95" s="43"/>
      <c r="ADY95" s="43"/>
      <c r="ADZ95" s="43"/>
      <c r="AEA95" s="43"/>
      <c r="AEB95" s="43"/>
      <c r="AEC95" s="43"/>
      <c r="AED95" s="43"/>
      <c r="AEE95" s="43"/>
      <c r="AEF95" s="43"/>
      <c r="AEG95" s="43"/>
      <c r="AEH95" s="43"/>
      <c r="AEI95" s="43"/>
      <c r="AEJ95" s="43"/>
      <c r="AEK95" s="43"/>
      <c r="AEL95" s="43"/>
      <c r="AEM95" s="43"/>
      <c r="AEN95" s="43"/>
      <c r="AEO95" s="43"/>
      <c r="AEP95" s="43"/>
      <c r="AEQ95" s="43"/>
      <c r="AER95" s="43"/>
      <c r="AES95" s="43"/>
      <c r="AET95" s="43"/>
      <c r="AEU95" s="43"/>
      <c r="AEV95" s="43"/>
      <c r="AEW95" s="43"/>
      <c r="AEX95" s="43"/>
      <c r="AEY95" s="43"/>
      <c r="AEZ95" s="43"/>
      <c r="AFA95" s="43"/>
      <c r="AFB95" s="43"/>
      <c r="AFC95" s="43"/>
      <c r="AFD95" s="43"/>
      <c r="AFE95" s="43"/>
      <c r="AFF95" s="43"/>
      <c r="AFG95" s="43"/>
      <c r="AFH95" s="43"/>
      <c r="AFI95" s="43"/>
      <c r="AFJ95" s="43"/>
      <c r="AFK95" s="43"/>
      <c r="AFL95" s="43"/>
      <c r="AFM95" s="43"/>
      <c r="AFN95" s="43"/>
      <c r="AFO95" s="43"/>
      <c r="AFP95" s="43"/>
      <c r="AFQ95" s="43"/>
      <c r="AFR95" s="43"/>
      <c r="AFS95" s="43"/>
      <c r="AFT95" s="43"/>
      <c r="AFU95" s="43"/>
      <c r="AFV95" s="43"/>
      <c r="AFW95" s="43"/>
      <c r="AFX95" s="43"/>
      <c r="AFY95" s="43"/>
      <c r="AFZ95" s="43"/>
      <c r="AGA95" s="43"/>
      <c r="AGB95" s="43"/>
      <c r="AGC95" s="43"/>
      <c r="AGD95" s="43"/>
      <c r="AGE95" s="43"/>
      <c r="AGF95" s="43"/>
      <c r="AGG95" s="43"/>
      <c r="AGH95" s="43"/>
      <c r="AGI95" s="43"/>
      <c r="AGJ95" s="43"/>
      <c r="AGK95" s="43"/>
      <c r="AGL95" s="43"/>
      <c r="AGM95" s="43"/>
      <c r="AGN95" s="43"/>
      <c r="AGO95" s="43"/>
      <c r="AGP95" s="43"/>
      <c r="AGQ95" s="43"/>
      <c r="AGR95" s="43"/>
      <c r="AGS95" s="43"/>
      <c r="AGT95" s="43"/>
      <c r="AGU95" s="43"/>
      <c r="AGV95" s="43"/>
      <c r="AGW95" s="43"/>
      <c r="AGX95" s="43"/>
      <c r="AGY95" s="43"/>
      <c r="AGZ95" s="43"/>
      <c r="AHA95" s="43"/>
      <c r="AHB95" s="43"/>
      <c r="AHC95" s="43"/>
      <c r="AHD95" s="43"/>
      <c r="AHE95" s="43"/>
      <c r="AHF95" s="43"/>
      <c r="AHG95" s="43"/>
      <c r="AHH95" s="43"/>
      <c r="AHI95" s="43"/>
      <c r="AHJ95" s="43"/>
      <c r="AHK95" s="43"/>
      <c r="AHL95" s="43"/>
      <c r="AHM95" s="43"/>
      <c r="AHN95" s="43"/>
      <c r="AHO95" s="43"/>
      <c r="AHP95" s="43"/>
      <c r="AHQ95" s="43"/>
      <c r="AHR95" s="43"/>
      <c r="AHS95" s="43"/>
      <c r="AHT95" s="43"/>
      <c r="AHU95" s="43"/>
      <c r="AHV95" s="43"/>
      <c r="AHW95" s="43"/>
      <c r="AHX95" s="43"/>
      <c r="AHY95" s="43"/>
      <c r="AHZ95" s="43"/>
      <c r="AIA95" s="43"/>
      <c r="AIB95" s="43"/>
      <c r="AIC95" s="43"/>
      <c r="AID95" s="43"/>
      <c r="AIE95" s="43"/>
      <c r="AIF95" s="43"/>
      <c r="AIG95" s="43"/>
      <c r="AIH95" s="43"/>
      <c r="AII95" s="43"/>
      <c r="AIJ95" s="43"/>
      <c r="AIK95" s="43"/>
      <c r="AIL95" s="43"/>
      <c r="AIM95" s="43"/>
      <c r="AIN95" s="43"/>
      <c r="AIO95" s="43"/>
      <c r="AIP95" s="43"/>
      <c r="AIQ95" s="43"/>
      <c r="AIR95" s="43"/>
      <c r="AIS95" s="43"/>
      <c r="AIT95" s="43"/>
      <c r="AIU95" s="43"/>
      <c r="AIV95" s="43"/>
      <c r="AIW95" s="43"/>
      <c r="AIX95" s="43"/>
      <c r="AIY95" s="43"/>
      <c r="AIZ95" s="43"/>
      <c r="AJA95" s="43"/>
      <c r="AJB95" s="43"/>
      <c r="AJC95" s="43"/>
      <c r="AJD95" s="43"/>
      <c r="AJE95" s="43"/>
      <c r="AJF95" s="43"/>
      <c r="AJG95" s="43"/>
      <c r="AJH95" s="43"/>
      <c r="AJI95" s="43"/>
      <c r="AJJ95" s="43"/>
      <c r="AJK95" s="43"/>
      <c r="AJL95" s="43"/>
      <c r="AJM95" s="43"/>
      <c r="AJN95" s="43"/>
      <c r="AJO95" s="43"/>
      <c r="AJP95" s="43"/>
      <c r="AJQ95" s="43"/>
      <c r="AJR95" s="43"/>
      <c r="AJS95" s="43"/>
      <c r="AJT95" s="43"/>
      <c r="AJU95" s="43"/>
      <c r="AJV95" s="43"/>
      <c r="AJW95" s="43"/>
      <c r="AJX95" s="43"/>
      <c r="AJY95" s="43"/>
      <c r="AJZ95" s="43"/>
      <c r="AKA95" s="43"/>
      <c r="AKB95" s="43"/>
      <c r="AKC95" s="43"/>
      <c r="AKD95" s="43"/>
      <c r="AKE95" s="43"/>
      <c r="AKF95" s="43"/>
      <c r="AKG95" s="43"/>
      <c r="AKH95" s="43"/>
      <c r="AKI95" s="43"/>
      <c r="AKJ95" s="43"/>
      <c r="AKK95" s="43"/>
      <c r="AKL95" s="43"/>
      <c r="AKM95" s="43"/>
      <c r="AKN95" s="43"/>
      <c r="AKO95" s="43"/>
      <c r="AKP95" s="43"/>
      <c r="AKQ95" s="43"/>
      <c r="AKR95" s="43"/>
      <c r="AKS95" s="43"/>
      <c r="AKT95" s="43"/>
      <c r="AKU95" s="43"/>
      <c r="AKV95" s="43"/>
      <c r="AKW95" s="43"/>
      <c r="AKX95" s="43"/>
      <c r="AKY95" s="43"/>
      <c r="AKZ95" s="43"/>
      <c r="ALA95" s="43"/>
      <c r="ALB95" s="43"/>
      <c r="ALC95" s="43"/>
      <c r="ALD95" s="43"/>
      <c r="ALE95" s="43"/>
      <c r="ALF95" s="43"/>
      <c r="ALG95" s="43"/>
      <c r="ALH95" s="43"/>
      <c r="ALI95" s="43"/>
      <c r="ALJ95" s="43"/>
      <c r="ALK95" s="43"/>
      <c r="ALL95" s="43"/>
      <c r="ALM95" s="43"/>
      <c r="ALN95" s="43"/>
      <c r="ALO95" s="43"/>
      <c r="ALP95" s="43"/>
      <c r="ALQ95" s="43"/>
      <c r="ALR95" s="43"/>
      <c r="ALS95" s="43"/>
      <c r="ALT95" s="43"/>
      <c r="ALU95" s="43"/>
      <c r="ALV95" s="43"/>
      <c r="ALW95" s="43"/>
      <c r="ALX95" s="43"/>
      <c r="ALY95" s="43"/>
      <c r="ALZ95" s="43"/>
      <c r="AMA95" s="43"/>
      <c r="AMB95" s="43"/>
      <c r="AMC95" s="43"/>
      <c r="AMD95" s="43"/>
      <c r="AME95" s="43"/>
      <c r="AMF95" s="43"/>
      <c r="AMG95" s="43"/>
      <c r="AMH95" s="43"/>
      <c r="AMI95" s="43"/>
      <c r="AMJ95" s="43"/>
      <c r="AMK95" s="43"/>
      <c r="AML95" s="43"/>
      <c r="AMM95" s="43"/>
      <c r="AMN95" s="43"/>
      <c r="AMO95" s="43"/>
      <c r="AMP95" s="43"/>
      <c r="AMQ95" s="43"/>
      <c r="AMR95" s="43"/>
      <c r="AMS95" s="43"/>
    </row>
    <row r="96" spans="1:1033" ht="15" hidden="1" customHeight="1" x14ac:dyDescent="0.2">
      <c r="A96" s="326" t="s">
        <v>299</v>
      </c>
      <c r="B96" s="41">
        <v>48</v>
      </c>
      <c r="C96" s="42" t="s">
        <v>27</v>
      </c>
      <c r="D96" s="366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5">
        <f t="shared" si="50"/>
        <v>0</v>
      </c>
      <c r="P96" s="131"/>
      <c r="Q96" s="135">
        <f t="shared" si="51"/>
        <v>0</v>
      </c>
      <c r="R96" s="131"/>
      <c r="S96" s="131"/>
      <c r="T96" s="135">
        <f t="shared" si="57"/>
        <v>0</v>
      </c>
      <c r="U96" s="131"/>
      <c r="V96" s="131"/>
      <c r="W96" s="131"/>
      <c r="X96" s="131"/>
      <c r="Y96" s="131"/>
      <c r="Z96" s="131"/>
      <c r="AA96" s="131"/>
      <c r="AB96" s="136"/>
      <c r="AC96" s="131"/>
      <c r="AD96" s="131"/>
      <c r="AE96" s="131"/>
      <c r="AF96" s="131"/>
      <c r="AG96" s="84">
        <f t="shared" si="54"/>
        <v>0</v>
      </c>
      <c r="AH96" s="131"/>
      <c r="AI96" s="136"/>
      <c r="AJ96" s="131"/>
      <c r="AK96" s="94">
        <f t="shared" si="55"/>
        <v>0</v>
      </c>
      <c r="AL96" s="94"/>
      <c r="AM96" s="131"/>
      <c r="AN96" s="131"/>
      <c r="AO96" s="131"/>
      <c r="AP96" s="131"/>
      <c r="AQ96" s="131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  <c r="LV96" s="43"/>
      <c r="LW96" s="43"/>
      <c r="LX96" s="43"/>
      <c r="LY96" s="43"/>
      <c r="LZ96" s="43"/>
      <c r="MA96" s="43"/>
      <c r="MB96" s="43"/>
      <c r="MC96" s="43"/>
      <c r="MD96" s="43"/>
      <c r="ME96" s="43"/>
      <c r="MF96" s="43"/>
      <c r="MG96" s="43"/>
      <c r="MH96" s="43"/>
      <c r="MI96" s="43"/>
      <c r="MJ96" s="43"/>
      <c r="MK96" s="43"/>
      <c r="ML96" s="43"/>
      <c r="MM96" s="43"/>
      <c r="MN96" s="43"/>
      <c r="MO96" s="43"/>
      <c r="MP96" s="43"/>
      <c r="MQ96" s="43"/>
      <c r="MR96" s="43"/>
      <c r="MS96" s="43"/>
      <c r="MT96" s="43"/>
      <c r="MU96" s="43"/>
      <c r="MV96" s="43"/>
      <c r="MW96" s="43"/>
      <c r="MX96" s="43"/>
      <c r="MY96" s="43"/>
      <c r="MZ96" s="43"/>
      <c r="NA96" s="43"/>
      <c r="NB96" s="43"/>
      <c r="NC96" s="43"/>
      <c r="ND96" s="43"/>
      <c r="NE96" s="43"/>
      <c r="NF96" s="43"/>
      <c r="NG96" s="43"/>
      <c r="NH96" s="43"/>
      <c r="NI96" s="43"/>
      <c r="NJ96" s="43"/>
      <c r="NK96" s="43"/>
      <c r="NL96" s="43"/>
      <c r="NM96" s="43"/>
      <c r="NN96" s="43"/>
      <c r="NO96" s="43"/>
      <c r="NP96" s="43"/>
      <c r="NQ96" s="43"/>
      <c r="NR96" s="43"/>
      <c r="NS96" s="43"/>
      <c r="NT96" s="43"/>
      <c r="NU96" s="43"/>
      <c r="NV96" s="43"/>
      <c r="NW96" s="43"/>
      <c r="NX96" s="43"/>
      <c r="NY96" s="43"/>
      <c r="NZ96" s="43"/>
      <c r="OA96" s="43"/>
      <c r="OB96" s="43"/>
      <c r="OC96" s="43"/>
      <c r="OD96" s="43"/>
      <c r="OE96" s="43"/>
      <c r="OF96" s="43"/>
      <c r="OG96" s="43"/>
      <c r="OH96" s="43"/>
      <c r="OI96" s="43"/>
      <c r="OJ96" s="43"/>
      <c r="OK96" s="43"/>
      <c r="OL96" s="43"/>
      <c r="OM96" s="43"/>
      <c r="ON96" s="43"/>
      <c r="OO96" s="43"/>
      <c r="OP96" s="43"/>
      <c r="OQ96" s="43"/>
      <c r="OR96" s="43"/>
      <c r="OS96" s="43"/>
      <c r="OT96" s="43"/>
      <c r="OU96" s="43"/>
      <c r="OV96" s="43"/>
      <c r="OW96" s="43"/>
      <c r="OX96" s="43"/>
      <c r="OY96" s="43"/>
      <c r="OZ96" s="43"/>
      <c r="PA96" s="43"/>
      <c r="PB96" s="43"/>
      <c r="PC96" s="43"/>
      <c r="PD96" s="43"/>
      <c r="PE96" s="43"/>
      <c r="PF96" s="43"/>
      <c r="PG96" s="43"/>
      <c r="PH96" s="43"/>
      <c r="PI96" s="43"/>
      <c r="PJ96" s="43"/>
      <c r="PK96" s="43"/>
      <c r="PL96" s="43"/>
      <c r="PM96" s="43"/>
      <c r="PN96" s="43"/>
      <c r="PO96" s="43"/>
      <c r="PP96" s="43"/>
      <c r="PQ96" s="43"/>
      <c r="PR96" s="43"/>
      <c r="PS96" s="43"/>
      <c r="PT96" s="43"/>
      <c r="PU96" s="43"/>
      <c r="PV96" s="43"/>
      <c r="PW96" s="43"/>
      <c r="PX96" s="43"/>
      <c r="PY96" s="43"/>
      <c r="PZ96" s="43"/>
      <c r="QA96" s="43"/>
      <c r="QB96" s="43"/>
      <c r="QC96" s="43"/>
      <c r="QD96" s="43"/>
      <c r="QE96" s="43"/>
      <c r="QF96" s="43"/>
      <c r="QG96" s="43"/>
      <c r="QH96" s="43"/>
      <c r="QI96" s="43"/>
      <c r="QJ96" s="43"/>
      <c r="QK96" s="43"/>
      <c r="QL96" s="43"/>
      <c r="QM96" s="43"/>
      <c r="QN96" s="43"/>
      <c r="QO96" s="43"/>
      <c r="QP96" s="43"/>
      <c r="QQ96" s="43"/>
      <c r="QR96" s="43"/>
      <c r="QS96" s="43"/>
      <c r="QT96" s="43"/>
      <c r="QU96" s="43"/>
      <c r="QV96" s="43"/>
      <c r="QW96" s="43"/>
      <c r="QX96" s="43"/>
      <c r="QY96" s="43"/>
      <c r="QZ96" s="43"/>
      <c r="RA96" s="43"/>
      <c r="RB96" s="43"/>
      <c r="RC96" s="43"/>
      <c r="RD96" s="43"/>
      <c r="RE96" s="43"/>
      <c r="RF96" s="43"/>
      <c r="RG96" s="43"/>
      <c r="RH96" s="43"/>
      <c r="RI96" s="43"/>
      <c r="RJ96" s="43"/>
      <c r="RK96" s="43"/>
      <c r="RL96" s="43"/>
      <c r="RM96" s="43"/>
      <c r="RN96" s="43"/>
      <c r="RO96" s="43"/>
      <c r="RP96" s="43"/>
      <c r="RQ96" s="43"/>
      <c r="RR96" s="43"/>
      <c r="RS96" s="43"/>
      <c r="RT96" s="43"/>
      <c r="RU96" s="43"/>
      <c r="RV96" s="43"/>
      <c r="RW96" s="43"/>
      <c r="RX96" s="43"/>
      <c r="RY96" s="43"/>
      <c r="RZ96" s="43"/>
      <c r="SA96" s="43"/>
      <c r="SB96" s="43"/>
      <c r="SC96" s="43"/>
      <c r="SD96" s="43"/>
      <c r="SE96" s="43"/>
      <c r="SF96" s="43"/>
      <c r="SG96" s="43"/>
      <c r="SH96" s="43"/>
      <c r="SI96" s="43"/>
      <c r="SJ96" s="43"/>
      <c r="SK96" s="43"/>
      <c r="SL96" s="43"/>
      <c r="SM96" s="43"/>
      <c r="SN96" s="43"/>
      <c r="SO96" s="43"/>
      <c r="SP96" s="43"/>
      <c r="SQ96" s="43"/>
      <c r="SR96" s="43"/>
      <c r="SS96" s="43"/>
      <c r="ST96" s="43"/>
      <c r="SU96" s="43"/>
      <c r="SV96" s="43"/>
      <c r="SW96" s="43"/>
      <c r="SX96" s="43"/>
      <c r="SY96" s="43"/>
      <c r="SZ96" s="43"/>
      <c r="TA96" s="43"/>
      <c r="TB96" s="43"/>
      <c r="TC96" s="43"/>
      <c r="TD96" s="43"/>
      <c r="TE96" s="43"/>
      <c r="TF96" s="43"/>
      <c r="TG96" s="43"/>
      <c r="TH96" s="43"/>
      <c r="TI96" s="43"/>
      <c r="TJ96" s="43"/>
      <c r="TK96" s="43"/>
      <c r="TL96" s="43"/>
      <c r="TM96" s="43"/>
      <c r="TN96" s="43"/>
      <c r="TO96" s="43"/>
      <c r="TP96" s="43"/>
      <c r="TQ96" s="43"/>
      <c r="TR96" s="43"/>
      <c r="TS96" s="43"/>
      <c r="TT96" s="43"/>
      <c r="TU96" s="43"/>
      <c r="TV96" s="43"/>
      <c r="TW96" s="43"/>
      <c r="TX96" s="43"/>
      <c r="TY96" s="43"/>
      <c r="TZ96" s="43"/>
      <c r="UA96" s="43"/>
      <c r="UB96" s="43"/>
      <c r="UC96" s="43"/>
      <c r="UD96" s="43"/>
      <c r="UE96" s="43"/>
      <c r="UF96" s="43"/>
      <c r="UG96" s="43"/>
      <c r="UH96" s="43"/>
      <c r="UI96" s="43"/>
      <c r="UJ96" s="43"/>
      <c r="UK96" s="43"/>
      <c r="UL96" s="43"/>
      <c r="UM96" s="43"/>
      <c r="UN96" s="43"/>
      <c r="UO96" s="43"/>
      <c r="UP96" s="43"/>
      <c r="UQ96" s="43"/>
      <c r="UR96" s="43"/>
      <c r="US96" s="43"/>
      <c r="UT96" s="43"/>
      <c r="UU96" s="43"/>
      <c r="UV96" s="43"/>
      <c r="UW96" s="43"/>
      <c r="UX96" s="43"/>
      <c r="UY96" s="43"/>
      <c r="UZ96" s="43"/>
      <c r="VA96" s="43"/>
      <c r="VB96" s="43"/>
      <c r="VC96" s="43"/>
      <c r="VD96" s="43"/>
      <c r="VE96" s="43"/>
      <c r="VF96" s="43"/>
      <c r="VG96" s="43"/>
      <c r="VH96" s="43"/>
      <c r="VI96" s="43"/>
      <c r="VJ96" s="43"/>
      <c r="VK96" s="43"/>
      <c r="VL96" s="43"/>
      <c r="VM96" s="43"/>
      <c r="VN96" s="43"/>
      <c r="VO96" s="43"/>
      <c r="VP96" s="43"/>
      <c r="VQ96" s="43"/>
      <c r="VR96" s="43"/>
      <c r="VS96" s="43"/>
      <c r="VT96" s="43"/>
      <c r="VU96" s="43"/>
      <c r="VV96" s="43"/>
      <c r="VW96" s="43"/>
      <c r="VX96" s="43"/>
      <c r="VY96" s="43"/>
      <c r="VZ96" s="43"/>
      <c r="WA96" s="43"/>
      <c r="WB96" s="43"/>
      <c r="WC96" s="43"/>
      <c r="WD96" s="43"/>
      <c r="WE96" s="43"/>
      <c r="WF96" s="43"/>
      <c r="WG96" s="43"/>
      <c r="WH96" s="43"/>
      <c r="WI96" s="43"/>
      <c r="WJ96" s="43"/>
      <c r="WK96" s="43"/>
      <c r="WL96" s="43"/>
      <c r="WM96" s="43"/>
      <c r="WN96" s="43"/>
      <c r="WO96" s="43"/>
      <c r="WP96" s="43"/>
      <c r="WQ96" s="43"/>
      <c r="WR96" s="43"/>
      <c r="WS96" s="43"/>
      <c r="WT96" s="43"/>
      <c r="WU96" s="43"/>
      <c r="WV96" s="43"/>
      <c r="WW96" s="43"/>
      <c r="WX96" s="43"/>
      <c r="WY96" s="43"/>
      <c r="WZ96" s="43"/>
      <c r="XA96" s="43"/>
      <c r="XB96" s="43"/>
      <c r="XC96" s="43"/>
      <c r="XD96" s="43"/>
      <c r="XE96" s="43"/>
      <c r="XF96" s="43"/>
      <c r="XG96" s="43"/>
      <c r="XH96" s="43"/>
      <c r="XI96" s="43"/>
      <c r="XJ96" s="43"/>
      <c r="XK96" s="43"/>
      <c r="XL96" s="43"/>
      <c r="XM96" s="43"/>
      <c r="XN96" s="43"/>
      <c r="XO96" s="43"/>
      <c r="XP96" s="43"/>
      <c r="XQ96" s="43"/>
      <c r="XR96" s="43"/>
      <c r="XS96" s="43"/>
      <c r="XT96" s="43"/>
      <c r="XU96" s="43"/>
      <c r="XV96" s="43"/>
      <c r="XW96" s="43"/>
      <c r="XX96" s="43"/>
      <c r="XY96" s="43"/>
      <c r="XZ96" s="43"/>
      <c r="YA96" s="43"/>
      <c r="YB96" s="43"/>
      <c r="YC96" s="43"/>
      <c r="YD96" s="43"/>
      <c r="YE96" s="43"/>
      <c r="YF96" s="43"/>
      <c r="YG96" s="43"/>
      <c r="YH96" s="43"/>
      <c r="YI96" s="43"/>
      <c r="YJ96" s="43"/>
      <c r="YK96" s="43"/>
      <c r="YL96" s="43"/>
      <c r="YM96" s="43"/>
      <c r="YN96" s="43"/>
      <c r="YO96" s="43"/>
      <c r="YP96" s="43"/>
      <c r="YQ96" s="43"/>
      <c r="YR96" s="43"/>
      <c r="YS96" s="43"/>
      <c r="YT96" s="43"/>
      <c r="YU96" s="43"/>
      <c r="YV96" s="43"/>
      <c r="YW96" s="43"/>
      <c r="YX96" s="43"/>
      <c r="YY96" s="43"/>
      <c r="YZ96" s="43"/>
      <c r="ZA96" s="43"/>
      <c r="ZB96" s="43"/>
      <c r="ZC96" s="43"/>
      <c r="ZD96" s="43"/>
      <c r="ZE96" s="43"/>
      <c r="ZF96" s="43"/>
      <c r="ZG96" s="43"/>
      <c r="ZH96" s="43"/>
      <c r="ZI96" s="43"/>
      <c r="ZJ96" s="43"/>
      <c r="ZK96" s="43"/>
      <c r="ZL96" s="43"/>
      <c r="ZM96" s="43"/>
      <c r="ZN96" s="43"/>
      <c r="ZO96" s="43"/>
      <c r="ZP96" s="43"/>
      <c r="ZQ96" s="43"/>
      <c r="ZR96" s="43"/>
      <c r="ZS96" s="43"/>
      <c r="ZT96" s="43"/>
      <c r="ZU96" s="43"/>
      <c r="ZV96" s="43"/>
      <c r="ZW96" s="43"/>
      <c r="ZX96" s="43"/>
      <c r="ZY96" s="43"/>
      <c r="ZZ96" s="43"/>
      <c r="AAA96" s="43"/>
      <c r="AAB96" s="43"/>
      <c r="AAC96" s="43"/>
      <c r="AAD96" s="43"/>
      <c r="AAE96" s="43"/>
      <c r="AAF96" s="43"/>
      <c r="AAG96" s="43"/>
      <c r="AAH96" s="43"/>
      <c r="AAI96" s="43"/>
      <c r="AAJ96" s="43"/>
      <c r="AAK96" s="43"/>
      <c r="AAL96" s="43"/>
      <c r="AAM96" s="43"/>
      <c r="AAN96" s="43"/>
      <c r="AAO96" s="43"/>
      <c r="AAP96" s="43"/>
      <c r="AAQ96" s="43"/>
      <c r="AAR96" s="43"/>
      <c r="AAS96" s="43"/>
      <c r="AAT96" s="43"/>
      <c r="AAU96" s="43"/>
      <c r="AAV96" s="43"/>
      <c r="AAW96" s="43"/>
      <c r="AAX96" s="43"/>
      <c r="AAY96" s="43"/>
      <c r="AAZ96" s="43"/>
      <c r="ABA96" s="43"/>
      <c r="ABB96" s="43"/>
      <c r="ABC96" s="43"/>
      <c r="ABD96" s="43"/>
      <c r="ABE96" s="43"/>
      <c r="ABF96" s="43"/>
      <c r="ABG96" s="43"/>
      <c r="ABH96" s="43"/>
      <c r="ABI96" s="43"/>
      <c r="ABJ96" s="43"/>
      <c r="ABK96" s="43"/>
      <c r="ABL96" s="43"/>
      <c r="ABM96" s="43"/>
      <c r="ABN96" s="43"/>
      <c r="ABO96" s="43"/>
      <c r="ABP96" s="43"/>
      <c r="ABQ96" s="43"/>
      <c r="ABR96" s="43"/>
      <c r="ABS96" s="43"/>
      <c r="ABT96" s="43"/>
      <c r="ABU96" s="43"/>
      <c r="ABV96" s="43"/>
      <c r="ABW96" s="43"/>
      <c r="ABX96" s="43"/>
      <c r="ABY96" s="43"/>
      <c r="ABZ96" s="43"/>
      <c r="ACA96" s="43"/>
      <c r="ACB96" s="43"/>
      <c r="ACC96" s="43"/>
      <c r="ACD96" s="43"/>
      <c r="ACE96" s="43"/>
      <c r="ACF96" s="43"/>
      <c r="ACG96" s="43"/>
      <c r="ACH96" s="43"/>
      <c r="ACI96" s="43"/>
      <c r="ACJ96" s="43"/>
      <c r="ACK96" s="43"/>
      <c r="ACL96" s="43"/>
      <c r="ACM96" s="43"/>
      <c r="ACN96" s="43"/>
      <c r="ACO96" s="43"/>
      <c r="ACP96" s="43"/>
      <c r="ACQ96" s="43"/>
      <c r="ACR96" s="43"/>
      <c r="ACS96" s="43"/>
      <c r="ACT96" s="43"/>
      <c r="ACU96" s="43"/>
      <c r="ACV96" s="43"/>
      <c r="ACW96" s="43"/>
      <c r="ACX96" s="43"/>
      <c r="ACY96" s="43"/>
      <c r="ACZ96" s="43"/>
      <c r="ADA96" s="43"/>
      <c r="ADB96" s="43"/>
      <c r="ADC96" s="43"/>
      <c r="ADD96" s="43"/>
      <c r="ADE96" s="43"/>
      <c r="ADF96" s="43"/>
      <c r="ADG96" s="43"/>
      <c r="ADH96" s="43"/>
      <c r="ADI96" s="43"/>
      <c r="ADJ96" s="43"/>
      <c r="ADK96" s="43"/>
      <c r="ADL96" s="43"/>
      <c r="ADM96" s="43"/>
      <c r="ADN96" s="43"/>
      <c r="ADO96" s="43"/>
      <c r="ADP96" s="43"/>
      <c r="ADQ96" s="43"/>
      <c r="ADR96" s="43"/>
      <c r="ADS96" s="43"/>
      <c r="ADT96" s="43"/>
      <c r="ADU96" s="43"/>
      <c r="ADV96" s="43"/>
      <c r="ADW96" s="43"/>
      <c r="ADX96" s="43"/>
      <c r="ADY96" s="43"/>
      <c r="ADZ96" s="43"/>
      <c r="AEA96" s="43"/>
      <c r="AEB96" s="43"/>
      <c r="AEC96" s="43"/>
      <c r="AED96" s="43"/>
      <c r="AEE96" s="43"/>
      <c r="AEF96" s="43"/>
      <c r="AEG96" s="43"/>
      <c r="AEH96" s="43"/>
      <c r="AEI96" s="43"/>
      <c r="AEJ96" s="43"/>
      <c r="AEK96" s="43"/>
      <c r="AEL96" s="43"/>
      <c r="AEM96" s="43"/>
      <c r="AEN96" s="43"/>
      <c r="AEO96" s="43"/>
      <c r="AEP96" s="43"/>
      <c r="AEQ96" s="43"/>
      <c r="AER96" s="43"/>
      <c r="AES96" s="43"/>
      <c r="AET96" s="43"/>
      <c r="AEU96" s="43"/>
      <c r="AEV96" s="43"/>
      <c r="AEW96" s="43"/>
      <c r="AEX96" s="43"/>
      <c r="AEY96" s="43"/>
      <c r="AEZ96" s="43"/>
      <c r="AFA96" s="43"/>
      <c r="AFB96" s="43"/>
      <c r="AFC96" s="43"/>
      <c r="AFD96" s="43"/>
      <c r="AFE96" s="43"/>
      <c r="AFF96" s="43"/>
      <c r="AFG96" s="43"/>
      <c r="AFH96" s="43"/>
      <c r="AFI96" s="43"/>
      <c r="AFJ96" s="43"/>
      <c r="AFK96" s="43"/>
      <c r="AFL96" s="43"/>
      <c r="AFM96" s="43"/>
      <c r="AFN96" s="43"/>
      <c r="AFO96" s="43"/>
      <c r="AFP96" s="43"/>
      <c r="AFQ96" s="43"/>
      <c r="AFR96" s="43"/>
      <c r="AFS96" s="43"/>
      <c r="AFT96" s="43"/>
      <c r="AFU96" s="43"/>
      <c r="AFV96" s="43"/>
      <c r="AFW96" s="43"/>
      <c r="AFX96" s="43"/>
      <c r="AFY96" s="43"/>
      <c r="AFZ96" s="43"/>
      <c r="AGA96" s="43"/>
      <c r="AGB96" s="43"/>
      <c r="AGC96" s="43"/>
      <c r="AGD96" s="43"/>
      <c r="AGE96" s="43"/>
      <c r="AGF96" s="43"/>
      <c r="AGG96" s="43"/>
      <c r="AGH96" s="43"/>
      <c r="AGI96" s="43"/>
      <c r="AGJ96" s="43"/>
      <c r="AGK96" s="43"/>
      <c r="AGL96" s="43"/>
      <c r="AGM96" s="43"/>
      <c r="AGN96" s="43"/>
      <c r="AGO96" s="43"/>
      <c r="AGP96" s="43"/>
      <c r="AGQ96" s="43"/>
      <c r="AGR96" s="43"/>
      <c r="AGS96" s="43"/>
      <c r="AGT96" s="43"/>
      <c r="AGU96" s="43"/>
      <c r="AGV96" s="43"/>
      <c r="AGW96" s="43"/>
      <c r="AGX96" s="43"/>
      <c r="AGY96" s="43"/>
      <c r="AGZ96" s="43"/>
      <c r="AHA96" s="43"/>
      <c r="AHB96" s="43"/>
      <c r="AHC96" s="43"/>
      <c r="AHD96" s="43"/>
      <c r="AHE96" s="43"/>
      <c r="AHF96" s="43"/>
      <c r="AHG96" s="43"/>
      <c r="AHH96" s="43"/>
      <c r="AHI96" s="43"/>
      <c r="AHJ96" s="43"/>
      <c r="AHK96" s="43"/>
      <c r="AHL96" s="43"/>
      <c r="AHM96" s="43"/>
      <c r="AHN96" s="43"/>
      <c r="AHO96" s="43"/>
      <c r="AHP96" s="43"/>
      <c r="AHQ96" s="43"/>
      <c r="AHR96" s="43"/>
      <c r="AHS96" s="43"/>
      <c r="AHT96" s="43"/>
      <c r="AHU96" s="43"/>
      <c r="AHV96" s="43"/>
      <c r="AHW96" s="43"/>
      <c r="AHX96" s="43"/>
      <c r="AHY96" s="43"/>
      <c r="AHZ96" s="43"/>
      <c r="AIA96" s="43"/>
      <c r="AIB96" s="43"/>
      <c r="AIC96" s="43"/>
      <c r="AID96" s="43"/>
      <c r="AIE96" s="43"/>
      <c r="AIF96" s="43"/>
      <c r="AIG96" s="43"/>
      <c r="AIH96" s="43"/>
      <c r="AII96" s="43"/>
      <c r="AIJ96" s="43"/>
      <c r="AIK96" s="43"/>
      <c r="AIL96" s="43"/>
      <c r="AIM96" s="43"/>
      <c r="AIN96" s="43"/>
      <c r="AIO96" s="43"/>
      <c r="AIP96" s="43"/>
      <c r="AIQ96" s="43"/>
      <c r="AIR96" s="43"/>
      <c r="AIS96" s="43"/>
      <c r="AIT96" s="43"/>
      <c r="AIU96" s="43"/>
      <c r="AIV96" s="43"/>
      <c r="AIW96" s="43"/>
      <c r="AIX96" s="43"/>
      <c r="AIY96" s="43"/>
      <c r="AIZ96" s="43"/>
      <c r="AJA96" s="43"/>
      <c r="AJB96" s="43"/>
      <c r="AJC96" s="43"/>
      <c r="AJD96" s="43"/>
      <c r="AJE96" s="43"/>
      <c r="AJF96" s="43"/>
      <c r="AJG96" s="43"/>
      <c r="AJH96" s="43"/>
      <c r="AJI96" s="43"/>
      <c r="AJJ96" s="43"/>
      <c r="AJK96" s="43"/>
      <c r="AJL96" s="43"/>
      <c r="AJM96" s="43"/>
      <c r="AJN96" s="43"/>
      <c r="AJO96" s="43"/>
      <c r="AJP96" s="43"/>
      <c r="AJQ96" s="43"/>
      <c r="AJR96" s="43"/>
      <c r="AJS96" s="43"/>
      <c r="AJT96" s="43"/>
      <c r="AJU96" s="43"/>
      <c r="AJV96" s="43"/>
      <c r="AJW96" s="43"/>
      <c r="AJX96" s="43"/>
      <c r="AJY96" s="43"/>
      <c r="AJZ96" s="43"/>
      <c r="AKA96" s="43"/>
      <c r="AKB96" s="43"/>
      <c r="AKC96" s="43"/>
      <c r="AKD96" s="43"/>
      <c r="AKE96" s="43"/>
      <c r="AKF96" s="43"/>
      <c r="AKG96" s="43"/>
      <c r="AKH96" s="43"/>
      <c r="AKI96" s="43"/>
      <c r="AKJ96" s="43"/>
      <c r="AKK96" s="43"/>
      <c r="AKL96" s="43"/>
      <c r="AKM96" s="43"/>
      <c r="AKN96" s="43"/>
      <c r="AKO96" s="43"/>
      <c r="AKP96" s="43"/>
      <c r="AKQ96" s="43"/>
      <c r="AKR96" s="43"/>
      <c r="AKS96" s="43"/>
      <c r="AKT96" s="43"/>
      <c r="AKU96" s="43"/>
      <c r="AKV96" s="43"/>
      <c r="AKW96" s="43"/>
      <c r="AKX96" s="43"/>
      <c r="AKY96" s="43"/>
      <c r="AKZ96" s="43"/>
      <c r="ALA96" s="43"/>
      <c r="ALB96" s="43"/>
      <c r="ALC96" s="43"/>
      <c r="ALD96" s="43"/>
      <c r="ALE96" s="43"/>
      <c r="ALF96" s="43"/>
      <c r="ALG96" s="43"/>
      <c r="ALH96" s="43"/>
      <c r="ALI96" s="43"/>
      <c r="ALJ96" s="43"/>
      <c r="ALK96" s="43"/>
      <c r="ALL96" s="43"/>
      <c r="ALM96" s="43"/>
      <c r="ALN96" s="43"/>
      <c r="ALO96" s="43"/>
      <c r="ALP96" s="43"/>
      <c r="ALQ96" s="43"/>
      <c r="ALR96" s="43"/>
      <c r="ALS96" s="43"/>
      <c r="ALT96" s="43"/>
      <c r="ALU96" s="43"/>
      <c r="ALV96" s="43"/>
      <c r="ALW96" s="43"/>
      <c r="ALX96" s="43"/>
      <c r="ALY96" s="43"/>
      <c r="ALZ96" s="43"/>
      <c r="AMA96" s="43"/>
      <c r="AMB96" s="43"/>
      <c r="AMC96" s="43"/>
      <c r="AMD96" s="43"/>
      <c r="AME96" s="43"/>
      <c r="AMF96" s="43"/>
      <c r="AMG96" s="43"/>
      <c r="AMH96" s="43"/>
      <c r="AMI96" s="43"/>
      <c r="AMJ96" s="43"/>
      <c r="AMK96" s="43"/>
      <c r="AML96" s="43"/>
      <c r="AMM96" s="43"/>
      <c r="AMN96" s="43"/>
      <c r="AMO96" s="43"/>
      <c r="AMP96" s="43"/>
      <c r="AMQ96" s="43"/>
      <c r="AMR96" s="43"/>
      <c r="AMS96" s="43"/>
    </row>
    <row r="97" spans="1:1033" x14ac:dyDescent="0.2">
      <c r="A97" s="326"/>
      <c r="B97" s="44">
        <v>53</v>
      </c>
      <c r="C97" s="45" t="s">
        <v>73</v>
      </c>
      <c r="D97" s="366"/>
      <c r="E97" s="132"/>
      <c r="F97" s="132"/>
      <c r="G97" s="132"/>
      <c r="H97" s="132"/>
      <c r="I97" s="132">
        <v>1</v>
      </c>
      <c r="J97" s="132"/>
      <c r="K97" s="132"/>
      <c r="L97" s="132">
        <v>1772.69</v>
      </c>
      <c r="M97" s="132">
        <v>886.35</v>
      </c>
      <c r="N97" s="132">
        <f>16.5*15</f>
        <v>247.5</v>
      </c>
      <c r="O97" s="86">
        <f t="shared" si="50"/>
        <v>68.31</v>
      </c>
      <c r="P97" s="132"/>
      <c r="Q97" s="86">
        <f t="shared" si="51"/>
        <v>0</v>
      </c>
      <c r="R97" s="132"/>
      <c r="S97" s="132"/>
      <c r="T97" s="86">
        <f t="shared" si="57"/>
        <v>0</v>
      </c>
      <c r="U97" s="132">
        <v>247.5</v>
      </c>
      <c r="V97" s="132"/>
      <c r="W97" s="132"/>
      <c r="X97" s="132"/>
      <c r="Y97" s="132">
        <v>3545.38</v>
      </c>
      <c r="Z97" s="132">
        <v>1</v>
      </c>
      <c r="AA97" s="132">
        <v>3545.38</v>
      </c>
      <c r="AB97" s="86">
        <f t="shared" ref="AB97:AB100" si="58">AA97</f>
        <v>3545.38</v>
      </c>
      <c r="AC97" s="132">
        <v>3545.38</v>
      </c>
      <c r="AD97" s="132">
        <v>1</v>
      </c>
      <c r="AE97" s="132">
        <v>1</v>
      </c>
      <c r="AF97" s="132">
        <v>3545.38</v>
      </c>
      <c r="AG97" s="84">
        <f t="shared" si="54"/>
        <v>977.10672800000009</v>
      </c>
      <c r="AH97" s="132">
        <v>7358.94</v>
      </c>
      <c r="AI97" s="86">
        <f t="shared" ref="AI97:AI100" si="59">AH97*$AH$9</f>
        <v>5004.0792000000001</v>
      </c>
      <c r="AJ97" s="132">
        <v>3545.38</v>
      </c>
      <c r="AK97" s="86">
        <f t="shared" si="55"/>
        <v>2756.1784120000002</v>
      </c>
      <c r="AL97" s="86">
        <v>1</v>
      </c>
      <c r="AM97" s="132"/>
      <c r="AN97" s="132">
        <v>3545.38</v>
      </c>
      <c r="AO97" s="132">
        <v>1</v>
      </c>
      <c r="AP97" s="132">
        <f>(93*3*2)+(65.4+67.4+55)*3</f>
        <v>1121.4000000000001</v>
      </c>
      <c r="AQ97" s="132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3"/>
      <c r="ALN97" s="43"/>
      <c r="ALO97" s="43"/>
      <c r="ALP97" s="43"/>
      <c r="ALQ97" s="43"/>
      <c r="ALR97" s="43"/>
      <c r="ALS97" s="43"/>
      <c r="ALT97" s="43"/>
      <c r="ALU97" s="43"/>
      <c r="ALV97" s="43"/>
      <c r="ALW97" s="43"/>
      <c r="ALX97" s="43"/>
      <c r="ALY97" s="43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  <c r="AMJ97" s="43"/>
      <c r="AMK97" s="43"/>
      <c r="AML97" s="43"/>
      <c r="AMM97" s="43"/>
      <c r="AMN97" s="43"/>
      <c r="AMO97" s="43"/>
      <c r="AMP97" s="43"/>
      <c r="AMQ97" s="43"/>
      <c r="AMR97" s="43"/>
      <c r="AMS97" s="43"/>
    </row>
    <row r="98" spans="1:1033" ht="15" hidden="1" customHeight="1" x14ac:dyDescent="0.2">
      <c r="A98" s="326"/>
      <c r="B98" s="44">
        <v>60</v>
      </c>
      <c r="C98" s="45" t="s">
        <v>186</v>
      </c>
      <c r="D98" s="36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90">
        <f t="shared" si="50"/>
        <v>0</v>
      </c>
      <c r="P98" s="132"/>
      <c r="Q98" s="90">
        <f t="shared" si="51"/>
        <v>0</v>
      </c>
      <c r="R98" s="132"/>
      <c r="S98" s="132"/>
      <c r="T98" s="90">
        <f t="shared" si="57"/>
        <v>0</v>
      </c>
      <c r="U98" s="132"/>
      <c r="V98" s="132"/>
      <c r="W98" s="132"/>
      <c r="X98" s="132"/>
      <c r="Y98" s="132"/>
      <c r="Z98" s="132"/>
      <c r="AA98" s="132"/>
      <c r="AB98" s="90">
        <f t="shared" si="58"/>
        <v>0</v>
      </c>
      <c r="AC98" s="132"/>
      <c r="AD98" s="132"/>
      <c r="AE98" s="132"/>
      <c r="AF98" s="132"/>
      <c r="AG98" s="88">
        <f t="shared" si="54"/>
        <v>0</v>
      </c>
      <c r="AH98" s="132"/>
      <c r="AI98" s="90">
        <f t="shared" si="59"/>
        <v>0</v>
      </c>
      <c r="AJ98" s="132"/>
      <c r="AK98" s="90">
        <f t="shared" si="55"/>
        <v>0</v>
      </c>
      <c r="AL98" s="90"/>
      <c r="AM98" s="132"/>
      <c r="AN98" s="132"/>
      <c r="AO98" s="132"/>
      <c r="AP98" s="132"/>
      <c r="AQ98" s="132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  <c r="LV98" s="43"/>
      <c r="LW98" s="43"/>
      <c r="LX98" s="43"/>
      <c r="LY98" s="43"/>
      <c r="LZ98" s="43"/>
      <c r="MA98" s="43"/>
      <c r="MB98" s="43"/>
      <c r="MC98" s="43"/>
      <c r="MD98" s="43"/>
      <c r="ME98" s="43"/>
      <c r="MF98" s="43"/>
      <c r="MG98" s="43"/>
      <c r="MH98" s="43"/>
      <c r="MI98" s="43"/>
      <c r="MJ98" s="43"/>
      <c r="MK98" s="43"/>
      <c r="ML98" s="43"/>
      <c r="MM98" s="43"/>
      <c r="MN98" s="43"/>
      <c r="MO98" s="43"/>
      <c r="MP98" s="43"/>
      <c r="MQ98" s="43"/>
      <c r="MR98" s="43"/>
      <c r="MS98" s="43"/>
      <c r="MT98" s="43"/>
      <c r="MU98" s="43"/>
      <c r="MV98" s="43"/>
      <c r="MW98" s="43"/>
      <c r="MX98" s="43"/>
      <c r="MY98" s="43"/>
      <c r="MZ98" s="43"/>
      <c r="NA98" s="43"/>
      <c r="NB98" s="43"/>
      <c r="NC98" s="43"/>
      <c r="ND98" s="43"/>
      <c r="NE98" s="43"/>
      <c r="NF98" s="43"/>
      <c r="NG98" s="43"/>
      <c r="NH98" s="43"/>
      <c r="NI98" s="43"/>
      <c r="NJ98" s="43"/>
      <c r="NK98" s="43"/>
      <c r="NL98" s="43"/>
      <c r="NM98" s="43"/>
      <c r="NN98" s="43"/>
      <c r="NO98" s="43"/>
      <c r="NP98" s="43"/>
      <c r="NQ98" s="43"/>
      <c r="NR98" s="43"/>
      <c r="NS98" s="43"/>
      <c r="NT98" s="43"/>
      <c r="NU98" s="43"/>
      <c r="NV98" s="43"/>
      <c r="NW98" s="43"/>
      <c r="NX98" s="43"/>
      <c r="NY98" s="43"/>
      <c r="NZ98" s="43"/>
      <c r="OA98" s="43"/>
      <c r="OB98" s="43"/>
      <c r="OC98" s="43"/>
      <c r="OD98" s="43"/>
      <c r="OE98" s="43"/>
      <c r="OF98" s="43"/>
      <c r="OG98" s="43"/>
      <c r="OH98" s="43"/>
      <c r="OI98" s="43"/>
      <c r="OJ98" s="43"/>
      <c r="OK98" s="43"/>
      <c r="OL98" s="43"/>
      <c r="OM98" s="43"/>
      <c r="ON98" s="43"/>
      <c r="OO98" s="43"/>
      <c r="OP98" s="43"/>
      <c r="OQ98" s="43"/>
      <c r="OR98" s="43"/>
      <c r="OS98" s="43"/>
      <c r="OT98" s="43"/>
      <c r="OU98" s="43"/>
      <c r="OV98" s="43"/>
      <c r="OW98" s="43"/>
      <c r="OX98" s="43"/>
      <c r="OY98" s="43"/>
      <c r="OZ98" s="43"/>
      <c r="PA98" s="43"/>
      <c r="PB98" s="43"/>
      <c r="PC98" s="43"/>
      <c r="PD98" s="43"/>
      <c r="PE98" s="43"/>
      <c r="PF98" s="43"/>
      <c r="PG98" s="43"/>
      <c r="PH98" s="43"/>
      <c r="PI98" s="43"/>
      <c r="PJ98" s="43"/>
      <c r="PK98" s="43"/>
      <c r="PL98" s="43"/>
      <c r="PM98" s="43"/>
      <c r="PN98" s="43"/>
      <c r="PO98" s="43"/>
      <c r="PP98" s="43"/>
      <c r="PQ98" s="43"/>
      <c r="PR98" s="43"/>
      <c r="PS98" s="43"/>
      <c r="PT98" s="43"/>
      <c r="PU98" s="43"/>
      <c r="PV98" s="43"/>
      <c r="PW98" s="43"/>
      <c r="PX98" s="43"/>
      <c r="PY98" s="43"/>
      <c r="PZ98" s="43"/>
      <c r="QA98" s="43"/>
      <c r="QB98" s="43"/>
      <c r="QC98" s="43"/>
      <c r="QD98" s="43"/>
      <c r="QE98" s="43"/>
      <c r="QF98" s="43"/>
      <c r="QG98" s="43"/>
      <c r="QH98" s="43"/>
      <c r="QI98" s="43"/>
      <c r="QJ98" s="43"/>
      <c r="QK98" s="43"/>
      <c r="QL98" s="43"/>
      <c r="QM98" s="43"/>
      <c r="QN98" s="43"/>
      <c r="QO98" s="43"/>
      <c r="QP98" s="43"/>
      <c r="QQ98" s="43"/>
      <c r="QR98" s="43"/>
      <c r="QS98" s="43"/>
      <c r="QT98" s="43"/>
      <c r="QU98" s="43"/>
      <c r="QV98" s="43"/>
      <c r="QW98" s="43"/>
      <c r="QX98" s="43"/>
      <c r="QY98" s="43"/>
      <c r="QZ98" s="43"/>
      <c r="RA98" s="43"/>
      <c r="RB98" s="43"/>
      <c r="RC98" s="43"/>
      <c r="RD98" s="43"/>
      <c r="RE98" s="43"/>
      <c r="RF98" s="43"/>
      <c r="RG98" s="43"/>
      <c r="RH98" s="43"/>
      <c r="RI98" s="43"/>
      <c r="RJ98" s="43"/>
      <c r="RK98" s="43"/>
      <c r="RL98" s="43"/>
      <c r="RM98" s="43"/>
      <c r="RN98" s="43"/>
      <c r="RO98" s="43"/>
      <c r="RP98" s="43"/>
      <c r="RQ98" s="43"/>
      <c r="RR98" s="43"/>
      <c r="RS98" s="43"/>
      <c r="RT98" s="43"/>
      <c r="RU98" s="43"/>
      <c r="RV98" s="43"/>
      <c r="RW98" s="43"/>
      <c r="RX98" s="43"/>
      <c r="RY98" s="43"/>
      <c r="RZ98" s="43"/>
      <c r="SA98" s="43"/>
      <c r="SB98" s="43"/>
      <c r="SC98" s="43"/>
      <c r="SD98" s="43"/>
      <c r="SE98" s="43"/>
      <c r="SF98" s="43"/>
      <c r="SG98" s="43"/>
      <c r="SH98" s="43"/>
      <c r="SI98" s="43"/>
      <c r="SJ98" s="43"/>
      <c r="SK98" s="43"/>
      <c r="SL98" s="43"/>
      <c r="SM98" s="43"/>
      <c r="SN98" s="43"/>
      <c r="SO98" s="43"/>
      <c r="SP98" s="43"/>
      <c r="SQ98" s="43"/>
      <c r="SR98" s="43"/>
      <c r="SS98" s="43"/>
      <c r="ST98" s="43"/>
      <c r="SU98" s="43"/>
      <c r="SV98" s="43"/>
      <c r="SW98" s="43"/>
      <c r="SX98" s="43"/>
      <c r="SY98" s="43"/>
      <c r="SZ98" s="43"/>
      <c r="TA98" s="43"/>
      <c r="TB98" s="43"/>
      <c r="TC98" s="43"/>
      <c r="TD98" s="43"/>
      <c r="TE98" s="43"/>
      <c r="TF98" s="43"/>
      <c r="TG98" s="43"/>
      <c r="TH98" s="43"/>
      <c r="TI98" s="43"/>
      <c r="TJ98" s="43"/>
      <c r="TK98" s="43"/>
      <c r="TL98" s="43"/>
      <c r="TM98" s="43"/>
      <c r="TN98" s="43"/>
      <c r="TO98" s="43"/>
      <c r="TP98" s="43"/>
      <c r="TQ98" s="43"/>
      <c r="TR98" s="43"/>
      <c r="TS98" s="43"/>
      <c r="TT98" s="43"/>
      <c r="TU98" s="43"/>
      <c r="TV98" s="43"/>
      <c r="TW98" s="43"/>
      <c r="TX98" s="43"/>
      <c r="TY98" s="43"/>
      <c r="TZ98" s="43"/>
      <c r="UA98" s="43"/>
      <c r="UB98" s="43"/>
      <c r="UC98" s="43"/>
      <c r="UD98" s="43"/>
      <c r="UE98" s="43"/>
      <c r="UF98" s="43"/>
      <c r="UG98" s="43"/>
      <c r="UH98" s="43"/>
      <c r="UI98" s="43"/>
      <c r="UJ98" s="43"/>
      <c r="UK98" s="43"/>
      <c r="UL98" s="43"/>
      <c r="UM98" s="43"/>
      <c r="UN98" s="43"/>
      <c r="UO98" s="43"/>
      <c r="UP98" s="43"/>
      <c r="UQ98" s="43"/>
      <c r="UR98" s="43"/>
      <c r="US98" s="43"/>
      <c r="UT98" s="43"/>
      <c r="UU98" s="43"/>
      <c r="UV98" s="43"/>
      <c r="UW98" s="43"/>
      <c r="UX98" s="43"/>
      <c r="UY98" s="43"/>
      <c r="UZ98" s="43"/>
      <c r="VA98" s="43"/>
      <c r="VB98" s="43"/>
      <c r="VC98" s="43"/>
      <c r="VD98" s="43"/>
      <c r="VE98" s="43"/>
      <c r="VF98" s="43"/>
      <c r="VG98" s="43"/>
      <c r="VH98" s="43"/>
      <c r="VI98" s="43"/>
      <c r="VJ98" s="43"/>
      <c r="VK98" s="43"/>
      <c r="VL98" s="43"/>
      <c r="VM98" s="43"/>
      <c r="VN98" s="43"/>
      <c r="VO98" s="43"/>
      <c r="VP98" s="43"/>
      <c r="VQ98" s="43"/>
      <c r="VR98" s="43"/>
      <c r="VS98" s="43"/>
      <c r="VT98" s="43"/>
      <c r="VU98" s="43"/>
      <c r="VV98" s="43"/>
      <c r="VW98" s="43"/>
      <c r="VX98" s="43"/>
      <c r="VY98" s="43"/>
      <c r="VZ98" s="43"/>
      <c r="WA98" s="43"/>
      <c r="WB98" s="43"/>
      <c r="WC98" s="43"/>
      <c r="WD98" s="43"/>
      <c r="WE98" s="43"/>
      <c r="WF98" s="43"/>
      <c r="WG98" s="43"/>
      <c r="WH98" s="43"/>
      <c r="WI98" s="43"/>
      <c r="WJ98" s="43"/>
      <c r="WK98" s="43"/>
      <c r="WL98" s="43"/>
      <c r="WM98" s="43"/>
      <c r="WN98" s="43"/>
      <c r="WO98" s="43"/>
      <c r="WP98" s="43"/>
      <c r="WQ98" s="43"/>
      <c r="WR98" s="43"/>
      <c r="WS98" s="43"/>
      <c r="WT98" s="43"/>
      <c r="WU98" s="43"/>
      <c r="WV98" s="43"/>
      <c r="WW98" s="43"/>
      <c r="WX98" s="43"/>
      <c r="WY98" s="43"/>
      <c r="WZ98" s="43"/>
      <c r="XA98" s="43"/>
      <c r="XB98" s="43"/>
      <c r="XC98" s="43"/>
      <c r="XD98" s="43"/>
      <c r="XE98" s="43"/>
      <c r="XF98" s="43"/>
      <c r="XG98" s="43"/>
      <c r="XH98" s="43"/>
      <c r="XI98" s="43"/>
      <c r="XJ98" s="43"/>
      <c r="XK98" s="43"/>
      <c r="XL98" s="43"/>
      <c r="XM98" s="43"/>
      <c r="XN98" s="43"/>
      <c r="XO98" s="43"/>
      <c r="XP98" s="43"/>
      <c r="XQ98" s="43"/>
      <c r="XR98" s="43"/>
      <c r="XS98" s="43"/>
      <c r="XT98" s="43"/>
      <c r="XU98" s="43"/>
      <c r="XV98" s="43"/>
      <c r="XW98" s="43"/>
      <c r="XX98" s="43"/>
      <c r="XY98" s="43"/>
      <c r="XZ98" s="43"/>
      <c r="YA98" s="43"/>
      <c r="YB98" s="43"/>
      <c r="YC98" s="43"/>
      <c r="YD98" s="43"/>
      <c r="YE98" s="43"/>
      <c r="YF98" s="43"/>
      <c r="YG98" s="43"/>
      <c r="YH98" s="43"/>
      <c r="YI98" s="43"/>
      <c r="YJ98" s="43"/>
      <c r="YK98" s="43"/>
      <c r="YL98" s="43"/>
      <c r="YM98" s="43"/>
      <c r="YN98" s="43"/>
      <c r="YO98" s="43"/>
      <c r="YP98" s="43"/>
      <c r="YQ98" s="43"/>
      <c r="YR98" s="43"/>
      <c r="YS98" s="43"/>
      <c r="YT98" s="43"/>
      <c r="YU98" s="43"/>
      <c r="YV98" s="43"/>
      <c r="YW98" s="43"/>
      <c r="YX98" s="43"/>
      <c r="YY98" s="43"/>
      <c r="YZ98" s="43"/>
      <c r="ZA98" s="43"/>
      <c r="ZB98" s="43"/>
      <c r="ZC98" s="43"/>
      <c r="ZD98" s="43"/>
      <c r="ZE98" s="43"/>
      <c r="ZF98" s="43"/>
      <c r="ZG98" s="43"/>
      <c r="ZH98" s="43"/>
      <c r="ZI98" s="43"/>
      <c r="ZJ98" s="43"/>
      <c r="ZK98" s="43"/>
      <c r="ZL98" s="43"/>
      <c r="ZM98" s="43"/>
      <c r="ZN98" s="43"/>
      <c r="ZO98" s="43"/>
      <c r="ZP98" s="43"/>
      <c r="ZQ98" s="43"/>
      <c r="ZR98" s="43"/>
      <c r="ZS98" s="43"/>
      <c r="ZT98" s="43"/>
      <c r="ZU98" s="43"/>
      <c r="ZV98" s="43"/>
      <c r="ZW98" s="43"/>
      <c r="ZX98" s="43"/>
      <c r="ZY98" s="43"/>
      <c r="ZZ98" s="43"/>
      <c r="AAA98" s="43"/>
      <c r="AAB98" s="43"/>
      <c r="AAC98" s="43"/>
      <c r="AAD98" s="43"/>
      <c r="AAE98" s="43"/>
      <c r="AAF98" s="43"/>
      <c r="AAG98" s="43"/>
      <c r="AAH98" s="43"/>
      <c r="AAI98" s="43"/>
      <c r="AAJ98" s="43"/>
      <c r="AAK98" s="43"/>
      <c r="AAL98" s="43"/>
      <c r="AAM98" s="43"/>
      <c r="AAN98" s="43"/>
      <c r="AAO98" s="43"/>
      <c r="AAP98" s="43"/>
      <c r="AAQ98" s="43"/>
      <c r="AAR98" s="43"/>
      <c r="AAS98" s="43"/>
      <c r="AAT98" s="43"/>
      <c r="AAU98" s="43"/>
      <c r="AAV98" s="43"/>
      <c r="AAW98" s="43"/>
      <c r="AAX98" s="43"/>
      <c r="AAY98" s="43"/>
      <c r="AAZ98" s="43"/>
      <c r="ABA98" s="43"/>
      <c r="ABB98" s="43"/>
      <c r="ABC98" s="43"/>
      <c r="ABD98" s="43"/>
      <c r="ABE98" s="43"/>
      <c r="ABF98" s="43"/>
      <c r="ABG98" s="43"/>
      <c r="ABH98" s="43"/>
      <c r="ABI98" s="43"/>
      <c r="ABJ98" s="43"/>
      <c r="ABK98" s="43"/>
      <c r="ABL98" s="43"/>
      <c r="ABM98" s="43"/>
      <c r="ABN98" s="43"/>
      <c r="ABO98" s="43"/>
      <c r="ABP98" s="43"/>
      <c r="ABQ98" s="43"/>
      <c r="ABR98" s="43"/>
      <c r="ABS98" s="43"/>
      <c r="ABT98" s="43"/>
      <c r="ABU98" s="43"/>
      <c r="ABV98" s="43"/>
      <c r="ABW98" s="43"/>
      <c r="ABX98" s="43"/>
      <c r="ABY98" s="43"/>
      <c r="ABZ98" s="43"/>
      <c r="ACA98" s="43"/>
      <c r="ACB98" s="43"/>
      <c r="ACC98" s="43"/>
      <c r="ACD98" s="43"/>
      <c r="ACE98" s="43"/>
      <c r="ACF98" s="43"/>
      <c r="ACG98" s="43"/>
      <c r="ACH98" s="43"/>
      <c r="ACI98" s="43"/>
      <c r="ACJ98" s="43"/>
      <c r="ACK98" s="43"/>
      <c r="ACL98" s="43"/>
      <c r="ACM98" s="43"/>
      <c r="ACN98" s="43"/>
      <c r="ACO98" s="43"/>
      <c r="ACP98" s="43"/>
      <c r="ACQ98" s="43"/>
      <c r="ACR98" s="43"/>
      <c r="ACS98" s="43"/>
      <c r="ACT98" s="43"/>
      <c r="ACU98" s="43"/>
      <c r="ACV98" s="43"/>
      <c r="ACW98" s="43"/>
      <c r="ACX98" s="43"/>
      <c r="ACY98" s="43"/>
      <c r="ACZ98" s="43"/>
      <c r="ADA98" s="43"/>
      <c r="ADB98" s="43"/>
      <c r="ADC98" s="43"/>
      <c r="ADD98" s="43"/>
      <c r="ADE98" s="43"/>
      <c r="ADF98" s="43"/>
      <c r="ADG98" s="43"/>
      <c r="ADH98" s="43"/>
      <c r="ADI98" s="43"/>
      <c r="ADJ98" s="43"/>
      <c r="ADK98" s="43"/>
      <c r="ADL98" s="43"/>
      <c r="ADM98" s="43"/>
      <c r="ADN98" s="43"/>
      <c r="ADO98" s="43"/>
      <c r="ADP98" s="43"/>
      <c r="ADQ98" s="43"/>
      <c r="ADR98" s="43"/>
      <c r="ADS98" s="43"/>
      <c r="ADT98" s="43"/>
      <c r="ADU98" s="43"/>
      <c r="ADV98" s="43"/>
      <c r="ADW98" s="43"/>
      <c r="ADX98" s="43"/>
      <c r="ADY98" s="43"/>
      <c r="ADZ98" s="43"/>
      <c r="AEA98" s="43"/>
      <c r="AEB98" s="43"/>
      <c r="AEC98" s="43"/>
      <c r="AED98" s="43"/>
      <c r="AEE98" s="43"/>
      <c r="AEF98" s="43"/>
      <c r="AEG98" s="43"/>
      <c r="AEH98" s="43"/>
      <c r="AEI98" s="43"/>
      <c r="AEJ98" s="43"/>
      <c r="AEK98" s="43"/>
      <c r="AEL98" s="43"/>
      <c r="AEM98" s="43"/>
      <c r="AEN98" s="43"/>
      <c r="AEO98" s="43"/>
      <c r="AEP98" s="43"/>
      <c r="AEQ98" s="43"/>
      <c r="AER98" s="43"/>
      <c r="AES98" s="43"/>
      <c r="AET98" s="43"/>
      <c r="AEU98" s="43"/>
      <c r="AEV98" s="43"/>
      <c r="AEW98" s="43"/>
      <c r="AEX98" s="43"/>
      <c r="AEY98" s="43"/>
      <c r="AEZ98" s="43"/>
      <c r="AFA98" s="43"/>
      <c r="AFB98" s="43"/>
      <c r="AFC98" s="43"/>
      <c r="AFD98" s="43"/>
      <c r="AFE98" s="43"/>
      <c r="AFF98" s="43"/>
      <c r="AFG98" s="43"/>
      <c r="AFH98" s="43"/>
      <c r="AFI98" s="43"/>
      <c r="AFJ98" s="43"/>
      <c r="AFK98" s="43"/>
      <c r="AFL98" s="43"/>
      <c r="AFM98" s="43"/>
      <c r="AFN98" s="43"/>
      <c r="AFO98" s="43"/>
      <c r="AFP98" s="43"/>
      <c r="AFQ98" s="43"/>
      <c r="AFR98" s="43"/>
      <c r="AFS98" s="43"/>
      <c r="AFT98" s="43"/>
      <c r="AFU98" s="43"/>
      <c r="AFV98" s="43"/>
      <c r="AFW98" s="43"/>
      <c r="AFX98" s="43"/>
      <c r="AFY98" s="43"/>
      <c r="AFZ98" s="43"/>
      <c r="AGA98" s="43"/>
      <c r="AGB98" s="43"/>
      <c r="AGC98" s="43"/>
      <c r="AGD98" s="43"/>
      <c r="AGE98" s="43"/>
      <c r="AGF98" s="43"/>
      <c r="AGG98" s="43"/>
      <c r="AGH98" s="43"/>
      <c r="AGI98" s="43"/>
      <c r="AGJ98" s="43"/>
      <c r="AGK98" s="43"/>
      <c r="AGL98" s="43"/>
      <c r="AGM98" s="43"/>
      <c r="AGN98" s="43"/>
      <c r="AGO98" s="43"/>
      <c r="AGP98" s="43"/>
      <c r="AGQ98" s="43"/>
      <c r="AGR98" s="43"/>
      <c r="AGS98" s="43"/>
      <c r="AGT98" s="43"/>
      <c r="AGU98" s="43"/>
      <c r="AGV98" s="43"/>
      <c r="AGW98" s="43"/>
      <c r="AGX98" s="43"/>
      <c r="AGY98" s="43"/>
      <c r="AGZ98" s="43"/>
      <c r="AHA98" s="43"/>
      <c r="AHB98" s="43"/>
      <c r="AHC98" s="43"/>
      <c r="AHD98" s="43"/>
      <c r="AHE98" s="43"/>
      <c r="AHF98" s="43"/>
      <c r="AHG98" s="43"/>
      <c r="AHH98" s="43"/>
      <c r="AHI98" s="43"/>
      <c r="AHJ98" s="43"/>
      <c r="AHK98" s="43"/>
      <c r="AHL98" s="43"/>
      <c r="AHM98" s="43"/>
      <c r="AHN98" s="43"/>
      <c r="AHO98" s="43"/>
      <c r="AHP98" s="43"/>
      <c r="AHQ98" s="43"/>
      <c r="AHR98" s="43"/>
      <c r="AHS98" s="43"/>
      <c r="AHT98" s="43"/>
      <c r="AHU98" s="43"/>
      <c r="AHV98" s="43"/>
      <c r="AHW98" s="43"/>
      <c r="AHX98" s="43"/>
      <c r="AHY98" s="43"/>
      <c r="AHZ98" s="43"/>
      <c r="AIA98" s="43"/>
      <c r="AIB98" s="43"/>
      <c r="AIC98" s="43"/>
      <c r="AID98" s="43"/>
      <c r="AIE98" s="43"/>
      <c r="AIF98" s="43"/>
      <c r="AIG98" s="43"/>
      <c r="AIH98" s="43"/>
      <c r="AII98" s="43"/>
      <c r="AIJ98" s="43"/>
      <c r="AIK98" s="43"/>
      <c r="AIL98" s="43"/>
      <c r="AIM98" s="43"/>
      <c r="AIN98" s="43"/>
      <c r="AIO98" s="43"/>
      <c r="AIP98" s="43"/>
      <c r="AIQ98" s="43"/>
      <c r="AIR98" s="43"/>
      <c r="AIS98" s="43"/>
      <c r="AIT98" s="43"/>
      <c r="AIU98" s="43"/>
      <c r="AIV98" s="43"/>
      <c r="AIW98" s="43"/>
      <c r="AIX98" s="43"/>
      <c r="AIY98" s="43"/>
      <c r="AIZ98" s="43"/>
      <c r="AJA98" s="43"/>
      <c r="AJB98" s="43"/>
      <c r="AJC98" s="43"/>
      <c r="AJD98" s="43"/>
      <c r="AJE98" s="43"/>
      <c r="AJF98" s="43"/>
      <c r="AJG98" s="43"/>
      <c r="AJH98" s="43"/>
      <c r="AJI98" s="43"/>
      <c r="AJJ98" s="43"/>
      <c r="AJK98" s="43"/>
      <c r="AJL98" s="43"/>
      <c r="AJM98" s="43"/>
      <c r="AJN98" s="43"/>
      <c r="AJO98" s="43"/>
      <c r="AJP98" s="43"/>
      <c r="AJQ98" s="43"/>
      <c r="AJR98" s="43"/>
      <c r="AJS98" s="43"/>
      <c r="AJT98" s="43"/>
      <c r="AJU98" s="43"/>
      <c r="AJV98" s="43"/>
      <c r="AJW98" s="43"/>
      <c r="AJX98" s="43"/>
      <c r="AJY98" s="43"/>
      <c r="AJZ98" s="43"/>
      <c r="AKA98" s="43"/>
      <c r="AKB98" s="43"/>
      <c r="AKC98" s="43"/>
      <c r="AKD98" s="43"/>
      <c r="AKE98" s="43"/>
      <c r="AKF98" s="43"/>
      <c r="AKG98" s="43"/>
      <c r="AKH98" s="43"/>
      <c r="AKI98" s="43"/>
      <c r="AKJ98" s="43"/>
      <c r="AKK98" s="43"/>
      <c r="AKL98" s="43"/>
      <c r="AKM98" s="43"/>
      <c r="AKN98" s="43"/>
      <c r="AKO98" s="43"/>
      <c r="AKP98" s="43"/>
      <c r="AKQ98" s="43"/>
      <c r="AKR98" s="43"/>
      <c r="AKS98" s="43"/>
      <c r="AKT98" s="43"/>
      <c r="AKU98" s="43"/>
      <c r="AKV98" s="43"/>
      <c r="AKW98" s="43"/>
      <c r="AKX98" s="43"/>
      <c r="AKY98" s="43"/>
      <c r="AKZ98" s="43"/>
      <c r="ALA98" s="43"/>
      <c r="ALB98" s="43"/>
      <c r="ALC98" s="43"/>
      <c r="ALD98" s="43"/>
      <c r="ALE98" s="43"/>
      <c r="ALF98" s="43"/>
      <c r="ALG98" s="43"/>
      <c r="ALH98" s="43"/>
      <c r="ALI98" s="43"/>
      <c r="ALJ98" s="43"/>
      <c r="ALK98" s="43"/>
      <c r="ALL98" s="43"/>
      <c r="ALM98" s="43"/>
      <c r="ALN98" s="43"/>
      <c r="ALO98" s="43"/>
      <c r="ALP98" s="43"/>
      <c r="ALQ98" s="43"/>
      <c r="ALR98" s="43"/>
      <c r="ALS98" s="43"/>
      <c r="ALT98" s="43"/>
      <c r="ALU98" s="43"/>
      <c r="ALV98" s="43"/>
      <c r="ALW98" s="43"/>
      <c r="ALX98" s="43"/>
      <c r="ALY98" s="43"/>
      <c r="ALZ98" s="43"/>
      <c r="AMA98" s="43"/>
      <c r="AMB98" s="43"/>
      <c r="AMC98" s="43"/>
      <c r="AMD98" s="43"/>
      <c r="AME98" s="43"/>
      <c r="AMF98" s="43"/>
      <c r="AMG98" s="43"/>
      <c r="AMH98" s="43"/>
      <c r="AMI98" s="43"/>
      <c r="AMJ98" s="43"/>
      <c r="AMK98" s="43"/>
      <c r="AML98" s="43"/>
      <c r="AMM98" s="43"/>
      <c r="AMN98" s="43"/>
      <c r="AMO98" s="43"/>
      <c r="AMP98" s="43"/>
      <c r="AMQ98" s="43"/>
      <c r="AMR98" s="43"/>
      <c r="AMS98" s="43"/>
    </row>
    <row r="99" spans="1:1033" ht="15" hidden="1" customHeight="1" x14ac:dyDescent="0.2">
      <c r="A99" s="326"/>
      <c r="B99" s="44">
        <v>70</v>
      </c>
      <c r="C99" s="45" t="s">
        <v>83</v>
      </c>
      <c r="D99" s="36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90">
        <f t="shared" si="50"/>
        <v>0</v>
      </c>
      <c r="P99" s="132"/>
      <c r="Q99" s="90">
        <f t="shared" si="51"/>
        <v>0</v>
      </c>
      <c r="R99" s="132"/>
      <c r="S99" s="132"/>
      <c r="T99" s="90">
        <f t="shared" si="57"/>
        <v>0</v>
      </c>
      <c r="U99" s="132"/>
      <c r="V99" s="132"/>
      <c r="W99" s="132"/>
      <c r="X99" s="132"/>
      <c r="Y99" s="132"/>
      <c r="Z99" s="132"/>
      <c r="AA99" s="132"/>
      <c r="AB99" s="90">
        <f t="shared" si="58"/>
        <v>0</v>
      </c>
      <c r="AC99" s="132"/>
      <c r="AD99" s="132"/>
      <c r="AE99" s="132"/>
      <c r="AF99" s="132"/>
      <c r="AG99" s="88">
        <f t="shared" si="54"/>
        <v>0</v>
      </c>
      <c r="AH99" s="132"/>
      <c r="AI99" s="90">
        <f t="shared" si="59"/>
        <v>0</v>
      </c>
      <c r="AJ99" s="132"/>
      <c r="AK99" s="90">
        <f t="shared" si="55"/>
        <v>0</v>
      </c>
      <c r="AL99" s="90"/>
      <c r="AM99" s="132"/>
      <c r="AN99" s="132"/>
      <c r="AO99" s="132"/>
      <c r="AP99" s="132"/>
      <c r="AQ99" s="132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43"/>
      <c r="MW99" s="43"/>
      <c r="MX99" s="43"/>
      <c r="MY99" s="43"/>
      <c r="MZ99" s="43"/>
      <c r="NA99" s="43"/>
      <c r="NB99" s="43"/>
      <c r="NC99" s="43"/>
      <c r="ND99" s="43"/>
      <c r="NE99" s="43"/>
      <c r="NF99" s="43"/>
      <c r="NG99" s="43"/>
      <c r="NH99" s="43"/>
      <c r="NI99" s="43"/>
      <c r="NJ99" s="43"/>
      <c r="NK99" s="43"/>
      <c r="NL99" s="43"/>
      <c r="NM99" s="43"/>
      <c r="NN99" s="43"/>
      <c r="NO99" s="43"/>
      <c r="NP99" s="43"/>
      <c r="NQ99" s="43"/>
      <c r="NR99" s="43"/>
      <c r="NS99" s="43"/>
      <c r="NT99" s="43"/>
      <c r="NU99" s="43"/>
      <c r="NV99" s="43"/>
      <c r="NW99" s="43"/>
      <c r="NX99" s="43"/>
      <c r="NY99" s="43"/>
      <c r="NZ99" s="43"/>
      <c r="OA99" s="43"/>
      <c r="OB99" s="43"/>
      <c r="OC99" s="43"/>
      <c r="OD99" s="43"/>
      <c r="OE99" s="43"/>
      <c r="OF99" s="43"/>
      <c r="OG99" s="43"/>
      <c r="OH99" s="43"/>
      <c r="OI99" s="43"/>
      <c r="OJ99" s="43"/>
      <c r="OK99" s="43"/>
      <c r="OL99" s="43"/>
      <c r="OM99" s="43"/>
      <c r="ON99" s="43"/>
      <c r="OO99" s="43"/>
      <c r="OP99" s="43"/>
      <c r="OQ99" s="43"/>
      <c r="OR99" s="43"/>
      <c r="OS99" s="43"/>
      <c r="OT99" s="43"/>
      <c r="OU99" s="43"/>
      <c r="OV99" s="43"/>
      <c r="OW99" s="43"/>
      <c r="OX99" s="43"/>
      <c r="OY99" s="43"/>
      <c r="OZ99" s="43"/>
      <c r="PA99" s="43"/>
      <c r="PB99" s="43"/>
      <c r="PC99" s="43"/>
      <c r="PD99" s="43"/>
      <c r="PE99" s="43"/>
      <c r="PF99" s="43"/>
      <c r="PG99" s="43"/>
      <c r="PH99" s="43"/>
      <c r="PI99" s="43"/>
      <c r="PJ99" s="43"/>
      <c r="PK99" s="43"/>
      <c r="PL99" s="43"/>
      <c r="PM99" s="43"/>
      <c r="PN99" s="43"/>
      <c r="PO99" s="43"/>
      <c r="PP99" s="43"/>
      <c r="PQ99" s="43"/>
      <c r="PR99" s="43"/>
      <c r="PS99" s="43"/>
      <c r="PT99" s="43"/>
      <c r="PU99" s="43"/>
      <c r="PV99" s="43"/>
      <c r="PW99" s="43"/>
      <c r="PX99" s="43"/>
      <c r="PY99" s="43"/>
      <c r="PZ99" s="43"/>
      <c r="QA99" s="43"/>
      <c r="QB99" s="43"/>
      <c r="QC99" s="43"/>
      <c r="QD99" s="43"/>
      <c r="QE99" s="43"/>
      <c r="QF99" s="43"/>
      <c r="QG99" s="43"/>
      <c r="QH99" s="43"/>
      <c r="QI99" s="43"/>
      <c r="QJ99" s="43"/>
      <c r="QK99" s="43"/>
      <c r="QL99" s="43"/>
      <c r="QM99" s="43"/>
      <c r="QN99" s="43"/>
      <c r="QO99" s="43"/>
      <c r="QP99" s="43"/>
      <c r="QQ99" s="43"/>
      <c r="QR99" s="43"/>
      <c r="QS99" s="43"/>
      <c r="QT99" s="43"/>
      <c r="QU99" s="43"/>
      <c r="QV99" s="43"/>
      <c r="QW99" s="43"/>
      <c r="QX99" s="43"/>
      <c r="QY99" s="43"/>
      <c r="QZ99" s="43"/>
      <c r="RA99" s="43"/>
      <c r="RB99" s="43"/>
      <c r="RC99" s="43"/>
      <c r="RD99" s="43"/>
      <c r="RE99" s="43"/>
      <c r="RF99" s="43"/>
      <c r="RG99" s="43"/>
      <c r="RH99" s="43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3"/>
      <c r="SW99" s="4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43"/>
      <c r="UN99" s="43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3"/>
      <c r="WC99" s="4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3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3"/>
      <c r="ZH99" s="4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43"/>
      <c r="AAY99" s="43"/>
      <c r="AAZ99" s="43"/>
      <c r="ABA99" s="43"/>
      <c r="ABB99" s="43"/>
      <c r="ABC99" s="43"/>
      <c r="ABD99" s="43"/>
      <c r="ABE99" s="43"/>
      <c r="ABF99" s="43"/>
      <c r="ABG99" s="43"/>
      <c r="ABH99" s="43"/>
      <c r="ABI99" s="43"/>
      <c r="ABJ99" s="43"/>
      <c r="ABK99" s="43"/>
      <c r="ABL99" s="43"/>
      <c r="ABM99" s="43"/>
      <c r="ABN99" s="43"/>
      <c r="ABO99" s="43"/>
      <c r="ABP99" s="43"/>
      <c r="ABQ99" s="43"/>
      <c r="ABR99" s="43"/>
      <c r="ABS99" s="43"/>
      <c r="ABT99" s="43"/>
      <c r="ABU99" s="43"/>
      <c r="ABV99" s="43"/>
      <c r="ABW99" s="43"/>
      <c r="ABX99" s="43"/>
      <c r="ABY99" s="43"/>
      <c r="ABZ99" s="43"/>
      <c r="ACA99" s="43"/>
      <c r="ACB99" s="43"/>
      <c r="ACC99" s="43"/>
      <c r="ACD99" s="43"/>
      <c r="ACE99" s="43"/>
      <c r="ACF99" s="43"/>
      <c r="ACG99" s="43"/>
      <c r="ACH99" s="43"/>
      <c r="ACI99" s="43"/>
      <c r="ACJ99" s="43"/>
      <c r="ACK99" s="43"/>
      <c r="ACL99" s="43"/>
      <c r="ACM99" s="43"/>
      <c r="ACN99" s="43"/>
      <c r="ACO99" s="43"/>
      <c r="ACP99" s="43"/>
      <c r="ACQ99" s="43"/>
      <c r="ACR99" s="43"/>
      <c r="ACS99" s="43"/>
      <c r="ACT99" s="43"/>
      <c r="ACU99" s="43"/>
      <c r="ACV99" s="43"/>
      <c r="ACW99" s="43"/>
      <c r="ACX99" s="43"/>
      <c r="ACY99" s="43"/>
      <c r="ACZ99" s="43"/>
      <c r="ADA99" s="43"/>
      <c r="ADB99" s="43"/>
      <c r="ADC99" s="43"/>
      <c r="ADD99" s="43"/>
      <c r="ADE99" s="43"/>
      <c r="ADF99" s="43"/>
      <c r="ADG99" s="43"/>
      <c r="ADH99" s="43"/>
      <c r="ADI99" s="43"/>
      <c r="ADJ99" s="43"/>
      <c r="ADK99" s="43"/>
      <c r="ADL99" s="43"/>
      <c r="ADM99" s="43"/>
      <c r="ADN99" s="43"/>
      <c r="ADO99" s="43"/>
      <c r="ADP99" s="43"/>
      <c r="ADQ99" s="43"/>
      <c r="ADR99" s="43"/>
      <c r="ADS99" s="43"/>
      <c r="ADT99" s="43"/>
      <c r="ADU99" s="43"/>
      <c r="ADV99" s="43"/>
      <c r="ADW99" s="43"/>
      <c r="ADX99" s="43"/>
      <c r="ADY99" s="43"/>
      <c r="ADZ99" s="43"/>
      <c r="AEA99" s="43"/>
      <c r="AEB99" s="43"/>
      <c r="AEC99" s="43"/>
      <c r="AED99" s="43"/>
      <c r="AEE99" s="43"/>
      <c r="AEF99" s="43"/>
      <c r="AEG99" s="43"/>
      <c r="AEH99" s="43"/>
      <c r="AEI99" s="43"/>
      <c r="AEJ99" s="43"/>
      <c r="AEK99" s="43"/>
      <c r="AEL99" s="43"/>
      <c r="AEM99" s="43"/>
      <c r="AEN99" s="43"/>
      <c r="AEO99" s="43"/>
      <c r="AEP99" s="43"/>
      <c r="AEQ99" s="43"/>
      <c r="AER99" s="43"/>
      <c r="AES99" s="43"/>
      <c r="AET99" s="43"/>
      <c r="AEU99" s="43"/>
      <c r="AEV99" s="43"/>
      <c r="AEW99" s="43"/>
      <c r="AEX99" s="43"/>
      <c r="AEY99" s="43"/>
      <c r="AEZ99" s="43"/>
      <c r="AFA99" s="43"/>
      <c r="AFB99" s="43"/>
      <c r="AFC99" s="43"/>
      <c r="AFD99" s="43"/>
      <c r="AFE99" s="43"/>
      <c r="AFF99" s="43"/>
      <c r="AFG99" s="43"/>
      <c r="AFH99" s="43"/>
      <c r="AFI99" s="43"/>
      <c r="AFJ99" s="43"/>
      <c r="AFK99" s="43"/>
      <c r="AFL99" s="43"/>
      <c r="AFM99" s="43"/>
      <c r="AFN99" s="43"/>
      <c r="AFO99" s="43"/>
      <c r="AFP99" s="43"/>
      <c r="AFQ99" s="43"/>
      <c r="AFR99" s="43"/>
      <c r="AFS99" s="43"/>
      <c r="AFT99" s="43"/>
      <c r="AFU99" s="43"/>
      <c r="AFV99" s="43"/>
      <c r="AFW99" s="43"/>
      <c r="AFX99" s="43"/>
      <c r="AFY99" s="43"/>
      <c r="AFZ99" s="43"/>
      <c r="AGA99" s="43"/>
      <c r="AGB99" s="43"/>
      <c r="AGC99" s="43"/>
      <c r="AGD99" s="43"/>
      <c r="AGE99" s="43"/>
      <c r="AGF99" s="43"/>
      <c r="AGG99" s="43"/>
      <c r="AGH99" s="43"/>
      <c r="AGI99" s="43"/>
      <c r="AGJ99" s="43"/>
      <c r="AGK99" s="43"/>
      <c r="AGL99" s="43"/>
      <c r="AGM99" s="43"/>
      <c r="AGN99" s="43"/>
      <c r="AGO99" s="43"/>
      <c r="AGP99" s="43"/>
      <c r="AGQ99" s="43"/>
      <c r="AGR99" s="43"/>
      <c r="AGS99" s="43"/>
      <c r="AGT99" s="43"/>
      <c r="AGU99" s="43"/>
      <c r="AGV99" s="43"/>
      <c r="AGW99" s="43"/>
      <c r="AGX99" s="43"/>
      <c r="AGY99" s="43"/>
      <c r="AGZ99" s="43"/>
      <c r="AHA99" s="43"/>
      <c r="AHB99" s="43"/>
      <c r="AHC99" s="43"/>
      <c r="AHD99" s="43"/>
      <c r="AHE99" s="43"/>
      <c r="AHF99" s="43"/>
      <c r="AHG99" s="43"/>
      <c r="AHH99" s="43"/>
      <c r="AHI99" s="43"/>
      <c r="AHJ99" s="43"/>
      <c r="AHK99" s="43"/>
      <c r="AHL99" s="43"/>
      <c r="AHM99" s="43"/>
      <c r="AHN99" s="43"/>
      <c r="AHO99" s="43"/>
      <c r="AHP99" s="43"/>
      <c r="AHQ99" s="43"/>
      <c r="AHR99" s="43"/>
      <c r="AHS99" s="43"/>
      <c r="AHT99" s="43"/>
      <c r="AHU99" s="43"/>
      <c r="AHV99" s="43"/>
      <c r="AHW99" s="43"/>
      <c r="AHX99" s="43"/>
      <c r="AHY99" s="43"/>
      <c r="AHZ99" s="43"/>
      <c r="AIA99" s="43"/>
      <c r="AIB99" s="43"/>
      <c r="AIC99" s="43"/>
      <c r="AID99" s="43"/>
      <c r="AIE99" s="43"/>
      <c r="AIF99" s="43"/>
      <c r="AIG99" s="43"/>
      <c r="AIH99" s="43"/>
      <c r="AII99" s="43"/>
      <c r="AIJ99" s="43"/>
      <c r="AIK99" s="43"/>
      <c r="AIL99" s="43"/>
      <c r="AIM99" s="43"/>
      <c r="AIN99" s="43"/>
      <c r="AIO99" s="43"/>
      <c r="AIP99" s="43"/>
      <c r="AIQ99" s="43"/>
      <c r="AIR99" s="43"/>
      <c r="AIS99" s="43"/>
      <c r="AIT99" s="43"/>
      <c r="AIU99" s="43"/>
      <c r="AIV99" s="43"/>
      <c r="AIW99" s="43"/>
      <c r="AIX99" s="43"/>
      <c r="AIY99" s="43"/>
      <c r="AIZ99" s="43"/>
      <c r="AJA99" s="43"/>
      <c r="AJB99" s="43"/>
      <c r="AJC99" s="43"/>
      <c r="AJD99" s="43"/>
      <c r="AJE99" s="43"/>
      <c r="AJF99" s="43"/>
      <c r="AJG99" s="43"/>
      <c r="AJH99" s="43"/>
      <c r="AJI99" s="43"/>
      <c r="AJJ99" s="43"/>
      <c r="AJK99" s="43"/>
      <c r="AJL99" s="43"/>
      <c r="AJM99" s="43"/>
      <c r="AJN99" s="43"/>
      <c r="AJO99" s="43"/>
      <c r="AJP99" s="43"/>
      <c r="AJQ99" s="43"/>
      <c r="AJR99" s="43"/>
      <c r="AJS99" s="43"/>
      <c r="AJT99" s="43"/>
      <c r="AJU99" s="43"/>
      <c r="AJV99" s="43"/>
      <c r="AJW99" s="43"/>
      <c r="AJX99" s="43"/>
      <c r="AJY99" s="43"/>
      <c r="AJZ99" s="43"/>
      <c r="AKA99" s="43"/>
      <c r="AKB99" s="43"/>
      <c r="AKC99" s="43"/>
      <c r="AKD99" s="43"/>
      <c r="AKE99" s="43"/>
      <c r="AKF99" s="43"/>
      <c r="AKG99" s="43"/>
      <c r="AKH99" s="43"/>
      <c r="AKI99" s="43"/>
      <c r="AKJ99" s="43"/>
      <c r="AKK99" s="43"/>
      <c r="AKL99" s="43"/>
      <c r="AKM99" s="43"/>
      <c r="AKN99" s="43"/>
      <c r="AKO99" s="43"/>
      <c r="AKP99" s="43"/>
      <c r="AKQ99" s="43"/>
      <c r="AKR99" s="43"/>
      <c r="AKS99" s="43"/>
      <c r="AKT99" s="43"/>
      <c r="AKU99" s="43"/>
      <c r="AKV99" s="43"/>
      <c r="AKW99" s="43"/>
      <c r="AKX99" s="43"/>
      <c r="AKY99" s="43"/>
      <c r="AKZ99" s="43"/>
      <c r="ALA99" s="43"/>
      <c r="ALB99" s="43"/>
      <c r="ALC99" s="43"/>
      <c r="ALD99" s="43"/>
      <c r="ALE99" s="43"/>
      <c r="ALF99" s="43"/>
      <c r="ALG99" s="43"/>
      <c r="ALH99" s="43"/>
      <c r="ALI99" s="43"/>
      <c r="ALJ99" s="43"/>
      <c r="ALK99" s="43"/>
      <c r="ALL99" s="43"/>
      <c r="ALM99" s="43"/>
      <c r="ALN99" s="43"/>
      <c r="ALO99" s="43"/>
      <c r="ALP99" s="43"/>
      <c r="ALQ99" s="43"/>
      <c r="ALR99" s="43"/>
      <c r="ALS99" s="43"/>
      <c r="ALT99" s="43"/>
      <c r="ALU99" s="43"/>
      <c r="ALV99" s="43"/>
      <c r="ALW99" s="43"/>
      <c r="ALX99" s="43"/>
      <c r="ALY99" s="43"/>
      <c r="ALZ99" s="43"/>
      <c r="AMA99" s="43"/>
      <c r="AMB99" s="43"/>
      <c r="AMC99" s="43"/>
      <c r="AMD99" s="43"/>
      <c r="AME99" s="43"/>
      <c r="AMF99" s="43"/>
      <c r="AMG99" s="43"/>
      <c r="AMH99" s="43"/>
      <c r="AMI99" s="43"/>
      <c r="AMJ99" s="43"/>
      <c r="AMK99" s="43"/>
      <c r="AML99" s="43"/>
      <c r="AMM99" s="43"/>
      <c r="AMN99" s="43"/>
      <c r="AMO99" s="43"/>
      <c r="AMP99" s="43"/>
      <c r="AMQ99" s="43"/>
      <c r="AMR99" s="43"/>
      <c r="AMS99" s="43"/>
    </row>
    <row r="100" spans="1:1033" x14ac:dyDescent="0.2">
      <c r="A100" s="326"/>
      <c r="B100" s="46">
        <v>73</v>
      </c>
      <c r="C100" s="47" t="s">
        <v>65</v>
      </c>
      <c r="D100" s="366"/>
      <c r="E100" s="133"/>
      <c r="F100" s="133"/>
      <c r="G100" s="133"/>
      <c r="H100" s="133">
        <v>5249</v>
      </c>
      <c r="I100" s="133">
        <v>1</v>
      </c>
      <c r="J100" s="133">
        <v>62</v>
      </c>
      <c r="K100" s="133"/>
      <c r="L100" s="133">
        <v>1753.48</v>
      </c>
      <c r="M100" s="133">
        <v>876.74</v>
      </c>
      <c r="N100" s="133">
        <f>8*12</f>
        <v>96</v>
      </c>
      <c r="O100" s="98">
        <f t="shared" si="50"/>
        <v>26.496000000000002</v>
      </c>
      <c r="P100" s="133"/>
      <c r="Q100" s="98">
        <f t="shared" si="51"/>
        <v>0</v>
      </c>
      <c r="R100" s="133"/>
      <c r="S100" s="133"/>
      <c r="T100" s="98">
        <f t="shared" si="57"/>
        <v>0</v>
      </c>
      <c r="U100" s="133">
        <f>8*12</f>
        <v>96</v>
      </c>
      <c r="V100" s="133"/>
      <c r="W100" s="133"/>
      <c r="X100" s="133"/>
      <c r="Y100" s="133">
        <v>3506.96</v>
      </c>
      <c r="Z100" s="133">
        <v>1</v>
      </c>
      <c r="AA100" s="133">
        <v>3506.96</v>
      </c>
      <c r="AB100" s="98">
        <f t="shared" si="58"/>
        <v>3506.96</v>
      </c>
      <c r="AC100" s="133">
        <v>3506.96</v>
      </c>
      <c r="AD100" s="133">
        <v>1</v>
      </c>
      <c r="AE100" s="133">
        <v>1</v>
      </c>
      <c r="AF100" s="133">
        <v>3506.96</v>
      </c>
      <c r="AG100" s="88">
        <v>750</v>
      </c>
      <c r="AH100" s="133">
        <v>10498.03</v>
      </c>
      <c r="AI100" s="98">
        <f t="shared" si="59"/>
        <v>7138.6604000000007</v>
      </c>
      <c r="AJ100" s="133">
        <v>3506.96</v>
      </c>
      <c r="AK100" s="98">
        <f t="shared" si="55"/>
        <v>2726.310704</v>
      </c>
      <c r="AL100" s="98">
        <v>1</v>
      </c>
      <c r="AM100" s="133"/>
      <c r="AN100" s="133">
        <v>3506.96</v>
      </c>
      <c r="AO100" s="133">
        <v>1</v>
      </c>
      <c r="AP100" s="133">
        <f>(120*3*2)+(92*3)</f>
        <v>996</v>
      </c>
      <c r="AQ100" s="13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3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43"/>
      <c r="AAY100" s="43"/>
      <c r="AAZ100" s="43"/>
      <c r="ABA100" s="43"/>
      <c r="ABB100" s="43"/>
      <c r="ABC100" s="43"/>
      <c r="ABD100" s="43"/>
      <c r="ABE100" s="43"/>
      <c r="ABF100" s="43"/>
      <c r="ABG100" s="43"/>
      <c r="ABH100" s="43"/>
      <c r="ABI100" s="43"/>
      <c r="ABJ100" s="43"/>
      <c r="ABK100" s="43"/>
      <c r="ABL100" s="43"/>
      <c r="ABM100" s="43"/>
      <c r="ABN100" s="43"/>
      <c r="ABO100" s="43"/>
      <c r="ABP100" s="43"/>
      <c r="ABQ100" s="43"/>
      <c r="ABR100" s="43"/>
      <c r="ABS100" s="43"/>
      <c r="ABT100" s="43"/>
      <c r="ABU100" s="43"/>
      <c r="ABV100" s="43"/>
      <c r="ABW100" s="43"/>
      <c r="ABX100" s="43"/>
      <c r="ABY100" s="43"/>
      <c r="ABZ100" s="43"/>
      <c r="ACA100" s="43"/>
      <c r="ACB100" s="43"/>
      <c r="ACC100" s="43"/>
      <c r="ACD100" s="43"/>
      <c r="ACE100" s="43"/>
      <c r="ACF100" s="43"/>
      <c r="ACG100" s="43"/>
      <c r="ACH100" s="43"/>
      <c r="ACI100" s="43"/>
      <c r="ACJ100" s="43"/>
      <c r="ACK100" s="43"/>
      <c r="ACL100" s="43"/>
      <c r="ACM100" s="43"/>
      <c r="ACN100" s="43"/>
      <c r="ACO100" s="43"/>
      <c r="ACP100" s="43"/>
      <c r="ACQ100" s="43"/>
      <c r="ACR100" s="43"/>
      <c r="ACS100" s="43"/>
      <c r="ACT100" s="43"/>
      <c r="ACU100" s="43"/>
      <c r="ACV100" s="43"/>
      <c r="ACW100" s="43"/>
      <c r="ACX100" s="43"/>
      <c r="ACY100" s="43"/>
      <c r="ACZ100" s="43"/>
      <c r="ADA100" s="43"/>
      <c r="ADB100" s="43"/>
      <c r="ADC100" s="43"/>
      <c r="ADD100" s="43"/>
      <c r="ADE100" s="43"/>
      <c r="ADF100" s="43"/>
      <c r="ADG100" s="43"/>
      <c r="ADH100" s="43"/>
      <c r="ADI100" s="43"/>
      <c r="ADJ100" s="43"/>
      <c r="ADK100" s="43"/>
      <c r="ADL100" s="43"/>
      <c r="ADM100" s="43"/>
      <c r="ADN100" s="43"/>
      <c r="ADO100" s="43"/>
      <c r="ADP100" s="43"/>
      <c r="ADQ100" s="43"/>
      <c r="ADR100" s="43"/>
      <c r="ADS100" s="43"/>
      <c r="ADT100" s="43"/>
      <c r="ADU100" s="43"/>
      <c r="ADV100" s="43"/>
      <c r="ADW100" s="43"/>
      <c r="ADX100" s="43"/>
      <c r="ADY100" s="43"/>
      <c r="ADZ100" s="43"/>
      <c r="AEA100" s="43"/>
      <c r="AEB100" s="43"/>
      <c r="AEC100" s="43"/>
      <c r="AED100" s="43"/>
      <c r="AEE100" s="43"/>
      <c r="AEF100" s="43"/>
      <c r="AEG100" s="43"/>
      <c r="AEH100" s="43"/>
      <c r="AEI100" s="43"/>
      <c r="AEJ100" s="43"/>
      <c r="AEK100" s="43"/>
      <c r="AEL100" s="43"/>
      <c r="AEM100" s="43"/>
      <c r="AEN100" s="43"/>
      <c r="AEO100" s="43"/>
      <c r="AEP100" s="43"/>
      <c r="AEQ100" s="43"/>
      <c r="AER100" s="43"/>
      <c r="AES100" s="43"/>
      <c r="AET100" s="43"/>
      <c r="AEU100" s="43"/>
      <c r="AEV100" s="43"/>
      <c r="AEW100" s="43"/>
      <c r="AEX100" s="43"/>
      <c r="AEY100" s="43"/>
      <c r="AEZ100" s="43"/>
      <c r="AFA100" s="43"/>
      <c r="AFB100" s="43"/>
      <c r="AFC100" s="43"/>
      <c r="AFD100" s="43"/>
      <c r="AFE100" s="43"/>
      <c r="AFF100" s="43"/>
      <c r="AFG100" s="43"/>
      <c r="AFH100" s="43"/>
      <c r="AFI100" s="43"/>
      <c r="AFJ100" s="43"/>
      <c r="AFK100" s="43"/>
      <c r="AFL100" s="43"/>
      <c r="AFM100" s="43"/>
      <c r="AFN100" s="43"/>
      <c r="AFO100" s="43"/>
      <c r="AFP100" s="43"/>
      <c r="AFQ100" s="43"/>
      <c r="AFR100" s="43"/>
      <c r="AFS100" s="43"/>
      <c r="AFT100" s="43"/>
      <c r="AFU100" s="43"/>
      <c r="AFV100" s="43"/>
      <c r="AFW100" s="43"/>
      <c r="AFX100" s="43"/>
      <c r="AFY100" s="43"/>
      <c r="AFZ100" s="43"/>
      <c r="AGA100" s="43"/>
      <c r="AGB100" s="43"/>
      <c r="AGC100" s="43"/>
      <c r="AGD100" s="43"/>
      <c r="AGE100" s="43"/>
      <c r="AGF100" s="43"/>
      <c r="AGG100" s="43"/>
      <c r="AGH100" s="43"/>
      <c r="AGI100" s="43"/>
      <c r="AGJ100" s="43"/>
      <c r="AGK100" s="43"/>
      <c r="AGL100" s="43"/>
      <c r="AGM100" s="43"/>
      <c r="AGN100" s="43"/>
      <c r="AGO100" s="43"/>
      <c r="AGP100" s="43"/>
      <c r="AGQ100" s="43"/>
      <c r="AGR100" s="43"/>
      <c r="AGS100" s="43"/>
      <c r="AGT100" s="43"/>
      <c r="AGU100" s="43"/>
      <c r="AGV100" s="43"/>
      <c r="AGW100" s="43"/>
      <c r="AGX100" s="43"/>
      <c r="AGY100" s="43"/>
      <c r="AGZ100" s="43"/>
      <c r="AHA100" s="43"/>
      <c r="AHB100" s="43"/>
      <c r="AHC100" s="43"/>
      <c r="AHD100" s="43"/>
      <c r="AHE100" s="43"/>
      <c r="AHF100" s="43"/>
      <c r="AHG100" s="43"/>
      <c r="AHH100" s="43"/>
      <c r="AHI100" s="43"/>
      <c r="AHJ100" s="43"/>
      <c r="AHK100" s="43"/>
      <c r="AHL100" s="43"/>
      <c r="AHM100" s="43"/>
      <c r="AHN100" s="43"/>
      <c r="AHO100" s="43"/>
      <c r="AHP100" s="43"/>
      <c r="AHQ100" s="43"/>
      <c r="AHR100" s="43"/>
      <c r="AHS100" s="43"/>
      <c r="AHT100" s="43"/>
      <c r="AHU100" s="43"/>
      <c r="AHV100" s="43"/>
      <c r="AHW100" s="43"/>
      <c r="AHX100" s="43"/>
      <c r="AHY100" s="43"/>
      <c r="AHZ100" s="43"/>
      <c r="AIA100" s="43"/>
      <c r="AIB100" s="43"/>
      <c r="AIC100" s="43"/>
      <c r="AID100" s="43"/>
      <c r="AIE100" s="43"/>
      <c r="AIF100" s="43"/>
      <c r="AIG100" s="43"/>
      <c r="AIH100" s="43"/>
      <c r="AII100" s="43"/>
      <c r="AIJ100" s="43"/>
      <c r="AIK100" s="43"/>
      <c r="AIL100" s="43"/>
      <c r="AIM100" s="43"/>
      <c r="AIN100" s="43"/>
      <c r="AIO100" s="43"/>
      <c r="AIP100" s="43"/>
      <c r="AIQ100" s="43"/>
      <c r="AIR100" s="43"/>
      <c r="AIS100" s="43"/>
      <c r="AIT100" s="43"/>
      <c r="AIU100" s="43"/>
      <c r="AIV100" s="43"/>
      <c r="AIW100" s="43"/>
      <c r="AIX100" s="43"/>
      <c r="AIY100" s="43"/>
      <c r="AIZ100" s="43"/>
      <c r="AJA100" s="43"/>
      <c r="AJB100" s="43"/>
      <c r="AJC100" s="43"/>
      <c r="AJD100" s="43"/>
      <c r="AJE100" s="43"/>
      <c r="AJF100" s="43"/>
      <c r="AJG100" s="43"/>
      <c r="AJH100" s="43"/>
      <c r="AJI100" s="43"/>
      <c r="AJJ100" s="43"/>
      <c r="AJK100" s="43"/>
      <c r="AJL100" s="43"/>
      <c r="AJM100" s="43"/>
      <c r="AJN100" s="43"/>
      <c r="AJO100" s="43"/>
      <c r="AJP100" s="43"/>
      <c r="AJQ100" s="43"/>
      <c r="AJR100" s="43"/>
      <c r="AJS100" s="43"/>
      <c r="AJT100" s="43"/>
      <c r="AJU100" s="43"/>
      <c r="AJV100" s="43"/>
      <c r="AJW100" s="43"/>
      <c r="AJX100" s="43"/>
      <c r="AJY100" s="43"/>
      <c r="AJZ100" s="43"/>
      <c r="AKA100" s="43"/>
      <c r="AKB100" s="43"/>
      <c r="AKC100" s="43"/>
      <c r="AKD100" s="43"/>
      <c r="AKE100" s="43"/>
      <c r="AKF100" s="43"/>
      <c r="AKG100" s="43"/>
      <c r="AKH100" s="43"/>
      <c r="AKI100" s="43"/>
      <c r="AKJ100" s="43"/>
      <c r="AKK100" s="43"/>
      <c r="AKL100" s="43"/>
      <c r="AKM100" s="43"/>
      <c r="AKN100" s="43"/>
      <c r="AKO100" s="43"/>
      <c r="AKP100" s="43"/>
      <c r="AKQ100" s="43"/>
      <c r="AKR100" s="43"/>
      <c r="AKS100" s="43"/>
      <c r="AKT100" s="43"/>
      <c r="AKU100" s="43"/>
      <c r="AKV100" s="43"/>
      <c r="AKW100" s="43"/>
      <c r="AKX100" s="43"/>
      <c r="AKY100" s="43"/>
      <c r="AKZ100" s="43"/>
      <c r="ALA100" s="43"/>
      <c r="ALB100" s="43"/>
      <c r="ALC100" s="43"/>
      <c r="ALD100" s="43"/>
      <c r="ALE100" s="43"/>
      <c r="ALF100" s="43"/>
      <c r="ALG100" s="43"/>
      <c r="ALH100" s="43"/>
      <c r="ALI100" s="43"/>
      <c r="ALJ100" s="43"/>
      <c r="ALK100" s="43"/>
      <c r="ALL100" s="43"/>
      <c r="ALM100" s="43"/>
      <c r="ALN100" s="43"/>
      <c r="ALO100" s="43"/>
      <c r="ALP100" s="43"/>
      <c r="ALQ100" s="43"/>
      <c r="ALR100" s="43"/>
      <c r="ALS100" s="43"/>
      <c r="ALT100" s="43"/>
      <c r="ALU100" s="43"/>
      <c r="ALV100" s="43"/>
      <c r="ALW100" s="43"/>
      <c r="ALX100" s="43"/>
      <c r="ALY100" s="43"/>
      <c r="ALZ100" s="43"/>
      <c r="AMA100" s="43"/>
      <c r="AMB100" s="43"/>
      <c r="AMC100" s="43"/>
      <c r="AMD100" s="43"/>
      <c r="AME100" s="43"/>
      <c r="AMF100" s="43"/>
      <c r="AMG100" s="43"/>
      <c r="AMH100" s="43"/>
      <c r="AMI100" s="43"/>
      <c r="AMJ100" s="43"/>
      <c r="AMK100" s="43"/>
      <c r="AML100" s="43"/>
      <c r="AMM100" s="43"/>
      <c r="AMN100" s="43"/>
      <c r="AMO100" s="43"/>
      <c r="AMP100" s="43"/>
      <c r="AMQ100" s="43"/>
      <c r="AMR100" s="43"/>
      <c r="AMS100" s="43"/>
    </row>
    <row r="101" spans="1:1033" ht="15" hidden="1" customHeight="1" x14ac:dyDescent="0.2">
      <c r="A101" s="326" t="s">
        <v>300</v>
      </c>
      <c r="B101" s="41">
        <v>47</v>
      </c>
      <c r="C101" s="42" t="s">
        <v>17</v>
      </c>
      <c r="D101" s="366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4">
        <f t="shared" si="50"/>
        <v>0</v>
      </c>
      <c r="P101" s="131"/>
      <c r="Q101" s="134">
        <f t="shared" si="51"/>
        <v>0</v>
      </c>
      <c r="R101" s="131"/>
      <c r="S101" s="131"/>
      <c r="T101" s="134">
        <f t="shared" si="57"/>
        <v>0</v>
      </c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84">
        <f t="shared" si="54"/>
        <v>0</v>
      </c>
      <c r="AH101" s="131"/>
      <c r="AI101" s="131"/>
      <c r="AJ101" s="131"/>
      <c r="AK101" s="183">
        <f t="shared" si="55"/>
        <v>0</v>
      </c>
      <c r="AL101" s="183"/>
      <c r="AM101" s="131"/>
      <c r="AN101" s="131"/>
      <c r="AO101" s="131"/>
      <c r="AP101" s="131"/>
      <c r="AQ101" s="131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43"/>
      <c r="NA101" s="43"/>
      <c r="NB101" s="43"/>
      <c r="NC101" s="43"/>
      <c r="ND101" s="43"/>
      <c r="NE101" s="43"/>
      <c r="NF101" s="43"/>
      <c r="NG101" s="43"/>
      <c r="NH101" s="43"/>
      <c r="NI101" s="43"/>
      <c r="NJ101" s="43"/>
      <c r="NK101" s="43"/>
      <c r="NL101" s="43"/>
      <c r="NM101" s="43"/>
      <c r="NN101" s="43"/>
      <c r="NO101" s="43"/>
      <c r="NP101" s="43"/>
      <c r="NQ101" s="43"/>
      <c r="NR101" s="43"/>
      <c r="NS101" s="43"/>
      <c r="NT101" s="43"/>
      <c r="NU101" s="43"/>
      <c r="NV101" s="43"/>
      <c r="NW101" s="43"/>
      <c r="NX101" s="43"/>
      <c r="NY101" s="43"/>
      <c r="NZ101" s="43"/>
      <c r="OA101" s="43"/>
      <c r="OB101" s="43"/>
      <c r="OC101" s="43"/>
      <c r="OD101" s="43"/>
      <c r="OE101" s="43"/>
      <c r="OF101" s="43"/>
      <c r="OG101" s="43"/>
      <c r="OH101" s="43"/>
      <c r="OI101" s="43"/>
      <c r="OJ101" s="43"/>
      <c r="OK101" s="43"/>
      <c r="OL101" s="43"/>
      <c r="OM101" s="43"/>
      <c r="ON101" s="43"/>
      <c r="OO101" s="43"/>
      <c r="OP101" s="43"/>
      <c r="OQ101" s="43"/>
      <c r="OR101" s="43"/>
      <c r="OS101" s="43"/>
      <c r="OT101" s="43"/>
      <c r="OU101" s="43"/>
      <c r="OV101" s="43"/>
      <c r="OW101" s="43"/>
      <c r="OX101" s="43"/>
      <c r="OY101" s="43"/>
      <c r="OZ101" s="43"/>
      <c r="PA101" s="43"/>
      <c r="PB101" s="43"/>
      <c r="PC101" s="43"/>
      <c r="PD101" s="43"/>
      <c r="PE101" s="43"/>
      <c r="PF101" s="43"/>
      <c r="PG101" s="43"/>
      <c r="PH101" s="43"/>
      <c r="PI101" s="43"/>
      <c r="PJ101" s="43"/>
      <c r="PK101" s="43"/>
      <c r="PL101" s="43"/>
      <c r="PM101" s="43"/>
      <c r="PN101" s="43"/>
      <c r="PO101" s="43"/>
      <c r="PP101" s="43"/>
      <c r="PQ101" s="43"/>
      <c r="PR101" s="43"/>
      <c r="PS101" s="43"/>
      <c r="PT101" s="43"/>
      <c r="PU101" s="43"/>
      <c r="PV101" s="43"/>
      <c r="PW101" s="43"/>
      <c r="PX101" s="43"/>
      <c r="PY101" s="43"/>
      <c r="PZ101" s="43"/>
      <c r="QA101" s="43"/>
      <c r="QB101" s="43"/>
      <c r="QC101" s="43"/>
      <c r="QD101" s="43"/>
      <c r="QE101" s="43"/>
      <c r="QF101" s="43"/>
      <c r="QG101" s="43"/>
      <c r="QH101" s="43"/>
      <c r="QI101" s="43"/>
      <c r="QJ101" s="43"/>
      <c r="QK101" s="43"/>
      <c r="QL101" s="43"/>
      <c r="QM101" s="43"/>
      <c r="QN101" s="43"/>
      <c r="QO101" s="43"/>
      <c r="QP101" s="43"/>
      <c r="QQ101" s="43"/>
      <c r="QR101" s="43"/>
      <c r="QS101" s="43"/>
      <c r="QT101" s="43"/>
      <c r="QU101" s="43"/>
      <c r="QV101" s="43"/>
      <c r="QW101" s="43"/>
      <c r="QX101" s="43"/>
      <c r="QY101" s="43"/>
      <c r="QZ101" s="43"/>
      <c r="RA101" s="43"/>
      <c r="RB101" s="43"/>
      <c r="RC101" s="43"/>
      <c r="RD101" s="43"/>
      <c r="RE101" s="43"/>
      <c r="RF101" s="43"/>
      <c r="RG101" s="43"/>
      <c r="RH101" s="43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3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43"/>
      <c r="UN101" s="43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3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3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  <c r="YS101" s="43"/>
      <c r="YT101" s="43"/>
      <c r="YU101" s="43"/>
      <c r="YV101" s="43"/>
      <c r="YW101" s="43"/>
      <c r="YX101" s="43"/>
      <c r="YY101" s="43"/>
      <c r="YZ101" s="43"/>
      <c r="ZA101" s="43"/>
      <c r="ZB101" s="43"/>
      <c r="ZC101" s="43"/>
      <c r="ZD101" s="43"/>
      <c r="ZE101" s="43"/>
      <c r="ZF101" s="43"/>
      <c r="ZG101" s="43"/>
      <c r="ZH101" s="43"/>
      <c r="ZI101" s="43"/>
      <c r="ZJ101" s="43"/>
      <c r="ZK101" s="43"/>
      <c r="ZL101" s="43"/>
      <c r="ZM101" s="43"/>
      <c r="ZN101" s="43"/>
      <c r="ZO101" s="43"/>
      <c r="ZP101" s="43"/>
      <c r="ZQ101" s="43"/>
      <c r="ZR101" s="43"/>
      <c r="ZS101" s="43"/>
      <c r="ZT101" s="43"/>
      <c r="ZU101" s="43"/>
      <c r="ZV101" s="43"/>
      <c r="ZW101" s="43"/>
      <c r="ZX101" s="43"/>
      <c r="ZY101" s="43"/>
      <c r="ZZ101" s="43"/>
      <c r="AAA101" s="43"/>
      <c r="AAB101" s="43"/>
      <c r="AAC101" s="43"/>
      <c r="AAD101" s="43"/>
      <c r="AAE101" s="43"/>
      <c r="AAF101" s="43"/>
      <c r="AAG101" s="43"/>
      <c r="AAH101" s="43"/>
      <c r="AAI101" s="43"/>
      <c r="AAJ101" s="43"/>
      <c r="AAK101" s="43"/>
      <c r="AAL101" s="43"/>
      <c r="AAM101" s="43"/>
      <c r="AAN101" s="43"/>
      <c r="AAO101" s="43"/>
      <c r="AAP101" s="43"/>
      <c r="AAQ101" s="43"/>
      <c r="AAR101" s="43"/>
      <c r="AAS101" s="43"/>
      <c r="AAT101" s="43"/>
      <c r="AAU101" s="43"/>
      <c r="AAV101" s="43"/>
      <c r="AAW101" s="43"/>
      <c r="AAX101" s="43"/>
      <c r="AAY101" s="43"/>
      <c r="AAZ101" s="43"/>
      <c r="ABA101" s="43"/>
      <c r="ABB101" s="43"/>
      <c r="ABC101" s="43"/>
      <c r="ABD101" s="43"/>
      <c r="ABE101" s="43"/>
      <c r="ABF101" s="43"/>
      <c r="ABG101" s="43"/>
      <c r="ABH101" s="43"/>
      <c r="ABI101" s="43"/>
      <c r="ABJ101" s="43"/>
      <c r="ABK101" s="43"/>
      <c r="ABL101" s="43"/>
      <c r="ABM101" s="43"/>
      <c r="ABN101" s="43"/>
      <c r="ABO101" s="43"/>
      <c r="ABP101" s="43"/>
      <c r="ABQ101" s="43"/>
      <c r="ABR101" s="43"/>
      <c r="ABS101" s="43"/>
      <c r="ABT101" s="43"/>
      <c r="ABU101" s="43"/>
      <c r="ABV101" s="43"/>
      <c r="ABW101" s="43"/>
      <c r="ABX101" s="43"/>
      <c r="ABY101" s="43"/>
      <c r="ABZ101" s="43"/>
      <c r="ACA101" s="43"/>
      <c r="ACB101" s="43"/>
      <c r="ACC101" s="43"/>
      <c r="ACD101" s="43"/>
      <c r="ACE101" s="43"/>
      <c r="ACF101" s="43"/>
      <c r="ACG101" s="43"/>
      <c r="ACH101" s="43"/>
      <c r="ACI101" s="43"/>
      <c r="ACJ101" s="43"/>
      <c r="ACK101" s="43"/>
      <c r="ACL101" s="43"/>
      <c r="ACM101" s="43"/>
      <c r="ACN101" s="43"/>
      <c r="ACO101" s="43"/>
      <c r="ACP101" s="43"/>
      <c r="ACQ101" s="43"/>
      <c r="ACR101" s="43"/>
      <c r="ACS101" s="43"/>
      <c r="ACT101" s="43"/>
      <c r="ACU101" s="43"/>
      <c r="ACV101" s="43"/>
      <c r="ACW101" s="43"/>
      <c r="ACX101" s="43"/>
      <c r="ACY101" s="43"/>
      <c r="ACZ101" s="43"/>
      <c r="ADA101" s="43"/>
      <c r="ADB101" s="43"/>
      <c r="ADC101" s="43"/>
      <c r="ADD101" s="43"/>
      <c r="ADE101" s="43"/>
      <c r="ADF101" s="43"/>
      <c r="ADG101" s="43"/>
      <c r="ADH101" s="43"/>
      <c r="ADI101" s="43"/>
      <c r="ADJ101" s="43"/>
      <c r="ADK101" s="43"/>
      <c r="ADL101" s="43"/>
      <c r="ADM101" s="43"/>
      <c r="ADN101" s="43"/>
      <c r="ADO101" s="43"/>
      <c r="ADP101" s="43"/>
      <c r="ADQ101" s="43"/>
      <c r="ADR101" s="43"/>
      <c r="ADS101" s="43"/>
      <c r="ADT101" s="43"/>
      <c r="ADU101" s="43"/>
      <c r="ADV101" s="43"/>
      <c r="ADW101" s="43"/>
      <c r="ADX101" s="43"/>
      <c r="ADY101" s="43"/>
      <c r="ADZ101" s="43"/>
      <c r="AEA101" s="43"/>
      <c r="AEB101" s="43"/>
      <c r="AEC101" s="43"/>
      <c r="AED101" s="43"/>
      <c r="AEE101" s="43"/>
      <c r="AEF101" s="43"/>
      <c r="AEG101" s="43"/>
      <c r="AEH101" s="43"/>
      <c r="AEI101" s="43"/>
      <c r="AEJ101" s="43"/>
      <c r="AEK101" s="43"/>
      <c r="AEL101" s="43"/>
      <c r="AEM101" s="43"/>
      <c r="AEN101" s="43"/>
      <c r="AEO101" s="43"/>
      <c r="AEP101" s="43"/>
      <c r="AEQ101" s="43"/>
      <c r="AER101" s="43"/>
      <c r="AES101" s="43"/>
      <c r="AET101" s="43"/>
      <c r="AEU101" s="43"/>
      <c r="AEV101" s="43"/>
      <c r="AEW101" s="43"/>
      <c r="AEX101" s="43"/>
      <c r="AEY101" s="43"/>
      <c r="AEZ101" s="43"/>
      <c r="AFA101" s="43"/>
      <c r="AFB101" s="43"/>
      <c r="AFC101" s="43"/>
      <c r="AFD101" s="43"/>
      <c r="AFE101" s="43"/>
      <c r="AFF101" s="43"/>
      <c r="AFG101" s="43"/>
      <c r="AFH101" s="43"/>
      <c r="AFI101" s="43"/>
      <c r="AFJ101" s="43"/>
      <c r="AFK101" s="43"/>
      <c r="AFL101" s="43"/>
      <c r="AFM101" s="43"/>
      <c r="AFN101" s="43"/>
      <c r="AFO101" s="43"/>
      <c r="AFP101" s="43"/>
      <c r="AFQ101" s="43"/>
      <c r="AFR101" s="43"/>
      <c r="AFS101" s="43"/>
      <c r="AFT101" s="43"/>
      <c r="AFU101" s="43"/>
      <c r="AFV101" s="43"/>
      <c r="AFW101" s="43"/>
      <c r="AFX101" s="43"/>
      <c r="AFY101" s="43"/>
      <c r="AFZ101" s="43"/>
      <c r="AGA101" s="43"/>
      <c r="AGB101" s="43"/>
      <c r="AGC101" s="43"/>
      <c r="AGD101" s="43"/>
      <c r="AGE101" s="43"/>
      <c r="AGF101" s="43"/>
      <c r="AGG101" s="43"/>
      <c r="AGH101" s="43"/>
      <c r="AGI101" s="43"/>
      <c r="AGJ101" s="43"/>
      <c r="AGK101" s="43"/>
      <c r="AGL101" s="43"/>
      <c r="AGM101" s="43"/>
      <c r="AGN101" s="43"/>
      <c r="AGO101" s="43"/>
      <c r="AGP101" s="43"/>
      <c r="AGQ101" s="43"/>
      <c r="AGR101" s="43"/>
      <c r="AGS101" s="43"/>
      <c r="AGT101" s="43"/>
      <c r="AGU101" s="43"/>
      <c r="AGV101" s="43"/>
      <c r="AGW101" s="43"/>
      <c r="AGX101" s="43"/>
      <c r="AGY101" s="43"/>
      <c r="AGZ101" s="43"/>
      <c r="AHA101" s="43"/>
      <c r="AHB101" s="43"/>
      <c r="AHC101" s="43"/>
      <c r="AHD101" s="43"/>
      <c r="AHE101" s="43"/>
      <c r="AHF101" s="43"/>
      <c r="AHG101" s="43"/>
      <c r="AHH101" s="43"/>
      <c r="AHI101" s="43"/>
      <c r="AHJ101" s="43"/>
      <c r="AHK101" s="43"/>
      <c r="AHL101" s="43"/>
      <c r="AHM101" s="43"/>
      <c r="AHN101" s="43"/>
      <c r="AHO101" s="43"/>
      <c r="AHP101" s="43"/>
      <c r="AHQ101" s="43"/>
      <c r="AHR101" s="43"/>
      <c r="AHS101" s="43"/>
      <c r="AHT101" s="43"/>
      <c r="AHU101" s="43"/>
      <c r="AHV101" s="43"/>
      <c r="AHW101" s="43"/>
      <c r="AHX101" s="43"/>
      <c r="AHY101" s="43"/>
      <c r="AHZ101" s="43"/>
      <c r="AIA101" s="43"/>
      <c r="AIB101" s="43"/>
      <c r="AIC101" s="43"/>
      <c r="AID101" s="43"/>
      <c r="AIE101" s="43"/>
      <c r="AIF101" s="43"/>
      <c r="AIG101" s="43"/>
      <c r="AIH101" s="43"/>
      <c r="AII101" s="43"/>
      <c r="AIJ101" s="43"/>
      <c r="AIK101" s="43"/>
      <c r="AIL101" s="43"/>
      <c r="AIM101" s="43"/>
      <c r="AIN101" s="43"/>
      <c r="AIO101" s="43"/>
      <c r="AIP101" s="43"/>
      <c r="AIQ101" s="43"/>
      <c r="AIR101" s="43"/>
      <c r="AIS101" s="43"/>
      <c r="AIT101" s="43"/>
      <c r="AIU101" s="43"/>
      <c r="AIV101" s="43"/>
      <c r="AIW101" s="43"/>
      <c r="AIX101" s="43"/>
      <c r="AIY101" s="43"/>
      <c r="AIZ101" s="43"/>
      <c r="AJA101" s="43"/>
      <c r="AJB101" s="43"/>
      <c r="AJC101" s="43"/>
      <c r="AJD101" s="43"/>
      <c r="AJE101" s="43"/>
      <c r="AJF101" s="43"/>
      <c r="AJG101" s="43"/>
      <c r="AJH101" s="43"/>
      <c r="AJI101" s="43"/>
      <c r="AJJ101" s="43"/>
      <c r="AJK101" s="43"/>
      <c r="AJL101" s="43"/>
      <c r="AJM101" s="43"/>
      <c r="AJN101" s="43"/>
      <c r="AJO101" s="43"/>
      <c r="AJP101" s="43"/>
      <c r="AJQ101" s="43"/>
      <c r="AJR101" s="43"/>
      <c r="AJS101" s="43"/>
      <c r="AJT101" s="43"/>
      <c r="AJU101" s="43"/>
      <c r="AJV101" s="43"/>
      <c r="AJW101" s="43"/>
      <c r="AJX101" s="43"/>
      <c r="AJY101" s="43"/>
      <c r="AJZ101" s="43"/>
      <c r="AKA101" s="43"/>
      <c r="AKB101" s="43"/>
      <c r="AKC101" s="43"/>
      <c r="AKD101" s="43"/>
      <c r="AKE101" s="43"/>
      <c r="AKF101" s="43"/>
      <c r="AKG101" s="43"/>
      <c r="AKH101" s="43"/>
      <c r="AKI101" s="43"/>
      <c r="AKJ101" s="43"/>
      <c r="AKK101" s="43"/>
      <c r="AKL101" s="43"/>
      <c r="AKM101" s="43"/>
      <c r="AKN101" s="43"/>
      <c r="AKO101" s="43"/>
      <c r="AKP101" s="43"/>
      <c r="AKQ101" s="43"/>
      <c r="AKR101" s="43"/>
      <c r="AKS101" s="43"/>
      <c r="AKT101" s="43"/>
      <c r="AKU101" s="43"/>
      <c r="AKV101" s="43"/>
      <c r="AKW101" s="43"/>
      <c r="AKX101" s="43"/>
      <c r="AKY101" s="43"/>
      <c r="AKZ101" s="43"/>
      <c r="ALA101" s="43"/>
      <c r="ALB101" s="43"/>
      <c r="ALC101" s="43"/>
      <c r="ALD101" s="43"/>
      <c r="ALE101" s="43"/>
      <c r="ALF101" s="43"/>
      <c r="ALG101" s="43"/>
      <c r="ALH101" s="43"/>
      <c r="ALI101" s="43"/>
      <c r="ALJ101" s="43"/>
      <c r="ALK101" s="43"/>
      <c r="ALL101" s="43"/>
      <c r="ALM101" s="43"/>
      <c r="ALN101" s="43"/>
      <c r="ALO101" s="43"/>
      <c r="ALP101" s="43"/>
      <c r="ALQ101" s="43"/>
      <c r="ALR101" s="43"/>
      <c r="ALS101" s="43"/>
      <c r="ALT101" s="43"/>
      <c r="ALU101" s="43"/>
      <c r="ALV101" s="43"/>
      <c r="ALW101" s="43"/>
      <c r="ALX101" s="43"/>
      <c r="ALY101" s="43"/>
      <c r="ALZ101" s="43"/>
      <c r="AMA101" s="43"/>
      <c r="AMB101" s="43"/>
      <c r="AMC101" s="43"/>
      <c r="AMD101" s="43"/>
      <c r="AME101" s="43"/>
      <c r="AMF101" s="43"/>
      <c r="AMG101" s="43"/>
      <c r="AMH101" s="43"/>
      <c r="AMI101" s="43"/>
      <c r="AMJ101" s="43"/>
      <c r="AMK101" s="43"/>
      <c r="AML101" s="43"/>
      <c r="AMM101" s="43"/>
      <c r="AMN101" s="43"/>
      <c r="AMO101" s="43"/>
      <c r="AMP101" s="43"/>
      <c r="AMQ101" s="43"/>
      <c r="AMR101" s="43"/>
      <c r="AMS101" s="43"/>
    </row>
    <row r="102" spans="1:1033" ht="15" hidden="1" customHeight="1" x14ac:dyDescent="0.2">
      <c r="A102" s="326"/>
      <c r="B102" s="44">
        <v>50</v>
      </c>
      <c r="C102" s="45" t="s">
        <v>87</v>
      </c>
      <c r="D102" s="36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90">
        <f t="shared" si="50"/>
        <v>0</v>
      </c>
      <c r="P102" s="132"/>
      <c r="Q102" s="90">
        <f t="shared" si="51"/>
        <v>0</v>
      </c>
      <c r="R102" s="132"/>
      <c r="S102" s="132"/>
      <c r="T102" s="90">
        <f t="shared" si="57"/>
        <v>0</v>
      </c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84">
        <f t="shared" si="54"/>
        <v>0</v>
      </c>
      <c r="AH102" s="132"/>
      <c r="AI102" s="132"/>
      <c r="AJ102" s="132"/>
      <c r="AK102" s="88">
        <f t="shared" si="55"/>
        <v>0</v>
      </c>
      <c r="AL102" s="88"/>
      <c r="AM102" s="132"/>
      <c r="AN102" s="132"/>
      <c r="AO102" s="132"/>
      <c r="AP102" s="132"/>
      <c r="AQ102" s="132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  <c r="AIM102" s="43"/>
      <c r="AIN102" s="43"/>
      <c r="AIO102" s="43"/>
      <c r="AIP102" s="43"/>
      <c r="AIQ102" s="43"/>
      <c r="AIR102" s="43"/>
      <c r="AIS102" s="43"/>
      <c r="AIT102" s="43"/>
      <c r="AIU102" s="43"/>
      <c r="AIV102" s="43"/>
      <c r="AIW102" s="43"/>
      <c r="AIX102" s="43"/>
      <c r="AIY102" s="43"/>
      <c r="AIZ102" s="43"/>
      <c r="AJA102" s="43"/>
      <c r="AJB102" s="43"/>
      <c r="AJC102" s="43"/>
      <c r="AJD102" s="43"/>
      <c r="AJE102" s="43"/>
      <c r="AJF102" s="43"/>
      <c r="AJG102" s="43"/>
      <c r="AJH102" s="43"/>
      <c r="AJI102" s="43"/>
      <c r="AJJ102" s="43"/>
      <c r="AJK102" s="43"/>
      <c r="AJL102" s="43"/>
      <c r="AJM102" s="43"/>
      <c r="AJN102" s="43"/>
      <c r="AJO102" s="43"/>
      <c r="AJP102" s="43"/>
      <c r="AJQ102" s="43"/>
      <c r="AJR102" s="43"/>
      <c r="AJS102" s="43"/>
      <c r="AJT102" s="43"/>
      <c r="AJU102" s="43"/>
      <c r="AJV102" s="43"/>
      <c r="AJW102" s="43"/>
      <c r="AJX102" s="43"/>
      <c r="AJY102" s="43"/>
      <c r="AJZ102" s="43"/>
      <c r="AKA102" s="43"/>
      <c r="AKB102" s="43"/>
      <c r="AKC102" s="43"/>
      <c r="AKD102" s="43"/>
      <c r="AKE102" s="43"/>
      <c r="AKF102" s="43"/>
      <c r="AKG102" s="43"/>
      <c r="AKH102" s="43"/>
      <c r="AKI102" s="43"/>
      <c r="AKJ102" s="43"/>
      <c r="AKK102" s="43"/>
      <c r="AKL102" s="43"/>
      <c r="AKM102" s="43"/>
      <c r="AKN102" s="43"/>
      <c r="AKO102" s="43"/>
      <c r="AKP102" s="43"/>
      <c r="AKQ102" s="43"/>
      <c r="AKR102" s="43"/>
      <c r="AKS102" s="43"/>
      <c r="AKT102" s="43"/>
      <c r="AKU102" s="43"/>
      <c r="AKV102" s="43"/>
      <c r="AKW102" s="43"/>
      <c r="AKX102" s="43"/>
      <c r="AKY102" s="43"/>
      <c r="AKZ102" s="43"/>
      <c r="ALA102" s="43"/>
      <c r="ALB102" s="43"/>
      <c r="ALC102" s="43"/>
      <c r="ALD102" s="43"/>
      <c r="ALE102" s="43"/>
      <c r="ALF102" s="43"/>
      <c r="ALG102" s="43"/>
      <c r="ALH102" s="43"/>
      <c r="ALI102" s="43"/>
      <c r="ALJ102" s="43"/>
      <c r="ALK102" s="43"/>
      <c r="ALL102" s="43"/>
      <c r="ALM102" s="43"/>
      <c r="ALN102" s="43"/>
      <c r="ALO102" s="43"/>
      <c r="ALP102" s="43"/>
      <c r="ALQ102" s="43"/>
      <c r="ALR102" s="43"/>
      <c r="ALS102" s="43"/>
      <c r="ALT102" s="43"/>
      <c r="ALU102" s="43"/>
      <c r="ALV102" s="43"/>
      <c r="ALW102" s="43"/>
      <c r="ALX102" s="43"/>
      <c r="ALY102" s="43"/>
      <c r="ALZ102" s="43"/>
      <c r="AMA102" s="43"/>
      <c r="AMB102" s="43"/>
      <c r="AMC102" s="43"/>
      <c r="AMD102" s="43"/>
      <c r="AME102" s="43"/>
      <c r="AMF102" s="43"/>
      <c r="AMG102" s="43"/>
      <c r="AMH102" s="43"/>
      <c r="AMI102" s="43"/>
      <c r="AMJ102" s="43"/>
      <c r="AMK102" s="43"/>
      <c r="AML102" s="43"/>
      <c r="AMM102" s="43"/>
      <c r="AMN102" s="43"/>
      <c r="AMO102" s="43"/>
      <c r="AMP102" s="43"/>
      <c r="AMQ102" s="43"/>
      <c r="AMR102" s="43"/>
      <c r="AMS102" s="43"/>
    </row>
    <row r="103" spans="1:1033" ht="15" hidden="1" customHeight="1" x14ac:dyDescent="0.2">
      <c r="A103" s="326"/>
      <c r="B103" s="44">
        <v>51</v>
      </c>
      <c r="C103" s="45" t="s">
        <v>59</v>
      </c>
      <c r="D103" s="36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90">
        <f t="shared" ref="O103:O111" si="60">$N$9*N103</f>
        <v>0</v>
      </c>
      <c r="P103" s="132"/>
      <c r="Q103" s="90">
        <f t="shared" ref="Q103:Q111" si="61">P103*$P$9</f>
        <v>0</v>
      </c>
      <c r="R103" s="132"/>
      <c r="S103" s="132"/>
      <c r="T103" s="90">
        <f t="shared" ref="T103:T111" si="62">R103*$P$9</f>
        <v>0</v>
      </c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84">
        <f t="shared" ref="AG103:AG111" si="63">AF103*$AF$9</f>
        <v>0</v>
      </c>
      <c r="AH103" s="132"/>
      <c r="AI103" s="132"/>
      <c r="AJ103" s="132"/>
      <c r="AK103" s="88">
        <f t="shared" ref="AK103:AK111" si="64">AJ103*$AJ$9</f>
        <v>0</v>
      </c>
      <c r="AL103" s="88"/>
      <c r="AM103" s="132"/>
      <c r="AN103" s="132"/>
      <c r="AO103" s="132"/>
      <c r="AP103" s="132"/>
      <c r="AQ103" s="132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  <c r="AMJ103" s="43"/>
      <c r="AMK103" s="43"/>
      <c r="AML103" s="43"/>
      <c r="AMM103" s="43"/>
      <c r="AMN103" s="43"/>
      <c r="AMO103" s="43"/>
      <c r="AMP103" s="43"/>
      <c r="AMQ103" s="43"/>
      <c r="AMR103" s="43"/>
      <c r="AMS103" s="43"/>
    </row>
    <row r="104" spans="1:1033" ht="15" hidden="1" customHeight="1" x14ac:dyDescent="0.2">
      <c r="A104" s="326"/>
      <c r="B104" s="44">
        <v>54</v>
      </c>
      <c r="C104" s="45" t="s">
        <v>97</v>
      </c>
      <c r="D104" s="36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90">
        <f t="shared" si="60"/>
        <v>0</v>
      </c>
      <c r="P104" s="132"/>
      <c r="Q104" s="90">
        <f t="shared" si="61"/>
        <v>0</v>
      </c>
      <c r="R104" s="132"/>
      <c r="S104" s="132"/>
      <c r="T104" s="90">
        <f t="shared" si="62"/>
        <v>0</v>
      </c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84">
        <f t="shared" si="63"/>
        <v>0</v>
      </c>
      <c r="AH104" s="132"/>
      <c r="AI104" s="132"/>
      <c r="AJ104" s="132"/>
      <c r="AK104" s="88">
        <f t="shared" si="64"/>
        <v>0</v>
      </c>
      <c r="AL104" s="88"/>
      <c r="AM104" s="132"/>
      <c r="AN104" s="132"/>
      <c r="AO104" s="132"/>
      <c r="AP104" s="132"/>
      <c r="AQ104" s="132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3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43"/>
      <c r="AAY104" s="43"/>
      <c r="AAZ104" s="43"/>
      <c r="ABA104" s="43"/>
      <c r="ABB104" s="43"/>
      <c r="ABC104" s="43"/>
      <c r="ABD104" s="43"/>
      <c r="ABE104" s="43"/>
      <c r="ABF104" s="43"/>
      <c r="ABG104" s="43"/>
      <c r="ABH104" s="43"/>
      <c r="ABI104" s="43"/>
      <c r="ABJ104" s="43"/>
      <c r="ABK104" s="43"/>
      <c r="ABL104" s="43"/>
      <c r="ABM104" s="43"/>
      <c r="ABN104" s="43"/>
      <c r="ABO104" s="43"/>
      <c r="ABP104" s="43"/>
      <c r="ABQ104" s="43"/>
      <c r="ABR104" s="43"/>
      <c r="ABS104" s="43"/>
      <c r="ABT104" s="43"/>
      <c r="ABU104" s="43"/>
      <c r="ABV104" s="43"/>
      <c r="ABW104" s="43"/>
      <c r="ABX104" s="43"/>
      <c r="ABY104" s="43"/>
      <c r="ABZ104" s="43"/>
      <c r="ACA104" s="43"/>
      <c r="ACB104" s="43"/>
      <c r="ACC104" s="43"/>
      <c r="ACD104" s="43"/>
      <c r="ACE104" s="43"/>
      <c r="ACF104" s="43"/>
      <c r="ACG104" s="43"/>
      <c r="ACH104" s="43"/>
      <c r="ACI104" s="43"/>
      <c r="ACJ104" s="43"/>
      <c r="ACK104" s="43"/>
      <c r="ACL104" s="43"/>
      <c r="ACM104" s="43"/>
      <c r="ACN104" s="43"/>
      <c r="ACO104" s="43"/>
      <c r="ACP104" s="43"/>
      <c r="ACQ104" s="43"/>
      <c r="ACR104" s="43"/>
      <c r="ACS104" s="43"/>
      <c r="ACT104" s="43"/>
      <c r="ACU104" s="43"/>
      <c r="ACV104" s="43"/>
      <c r="ACW104" s="43"/>
      <c r="ACX104" s="43"/>
      <c r="ACY104" s="43"/>
      <c r="ACZ104" s="43"/>
      <c r="ADA104" s="43"/>
      <c r="ADB104" s="43"/>
      <c r="ADC104" s="43"/>
      <c r="ADD104" s="43"/>
      <c r="ADE104" s="43"/>
      <c r="ADF104" s="43"/>
      <c r="ADG104" s="43"/>
      <c r="ADH104" s="43"/>
      <c r="ADI104" s="43"/>
      <c r="ADJ104" s="43"/>
      <c r="ADK104" s="43"/>
      <c r="ADL104" s="43"/>
      <c r="ADM104" s="43"/>
      <c r="ADN104" s="43"/>
      <c r="ADO104" s="43"/>
      <c r="ADP104" s="43"/>
      <c r="ADQ104" s="43"/>
      <c r="ADR104" s="43"/>
      <c r="ADS104" s="43"/>
      <c r="ADT104" s="43"/>
      <c r="ADU104" s="43"/>
      <c r="ADV104" s="43"/>
      <c r="ADW104" s="43"/>
      <c r="ADX104" s="43"/>
      <c r="ADY104" s="43"/>
      <c r="ADZ104" s="43"/>
      <c r="AEA104" s="43"/>
      <c r="AEB104" s="43"/>
      <c r="AEC104" s="43"/>
      <c r="AED104" s="43"/>
      <c r="AEE104" s="43"/>
      <c r="AEF104" s="43"/>
      <c r="AEG104" s="43"/>
      <c r="AEH104" s="43"/>
      <c r="AEI104" s="43"/>
      <c r="AEJ104" s="43"/>
      <c r="AEK104" s="43"/>
      <c r="AEL104" s="43"/>
      <c r="AEM104" s="43"/>
      <c r="AEN104" s="43"/>
      <c r="AEO104" s="43"/>
      <c r="AEP104" s="43"/>
      <c r="AEQ104" s="43"/>
      <c r="AER104" s="43"/>
      <c r="AES104" s="43"/>
      <c r="AET104" s="43"/>
      <c r="AEU104" s="43"/>
      <c r="AEV104" s="43"/>
      <c r="AEW104" s="43"/>
      <c r="AEX104" s="43"/>
      <c r="AEY104" s="43"/>
      <c r="AEZ104" s="43"/>
      <c r="AFA104" s="43"/>
      <c r="AFB104" s="43"/>
      <c r="AFC104" s="43"/>
      <c r="AFD104" s="43"/>
      <c r="AFE104" s="43"/>
      <c r="AFF104" s="43"/>
      <c r="AFG104" s="43"/>
      <c r="AFH104" s="43"/>
      <c r="AFI104" s="43"/>
      <c r="AFJ104" s="43"/>
      <c r="AFK104" s="43"/>
      <c r="AFL104" s="43"/>
      <c r="AFM104" s="43"/>
      <c r="AFN104" s="43"/>
      <c r="AFO104" s="43"/>
      <c r="AFP104" s="43"/>
      <c r="AFQ104" s="43"/>
      <c r="AFR104" s="43"/>
      <c r="AFS104" s="43"/>
      <c r="AFT104" s="43"/>
      <c r="AFU104" s="43"/>
      <c r="AFV104" s="43"/>
      <c r="AFW104" s="43"/>
      <c r="AFX104" s="43"/>
      <c r="AFY104" s="43"/>
      <c r="AFZ104" s="43"/>
      <c r="AGA104" s="43"/>
      <c r="AGB104" s="43"/>
      <c r="AGC104" s="43"/>
      <c r="AGD104" s="43"/>
      <c r="AGE104" s="43"/>
      <c r="AGF104" s="43"/>
      <c r="AGG104" s="43"/>
      <c r="AGH104" s="43"/>
      <c r="AGI104" s="43"/>
      <c r="AGJ104" s="43"/>
      <c r="AGK104" s="43"/>
      <c r="AGL104" s="43"/>
      <c r="AGM104" s="43"/>
      <c r="AGN104" s="43"/>
      <c r="AGO104" s="43"/>
      <c r="AGP104" s="43"/>
      <c r="AGQ104" s="43"/>
      <c r="AGR104" s="43"/>
      <c r="AGS104" s="43"/>
      <c r="AGT104" s="43"/>
      <c r="AGU104" s="43"/>
      <c r="AGV104" s="43"/>
      <c r="AGW104" s="43"/>
      <c r="AGX104" s="43"/>
      <c r="AGY104" s="43"/>
      <c r="AGZ104" s="43"/>
      <c r="AHA104" s="43"/>
      <c r="AHB104" s="43"/>
      <c r="AHC104" s="43"/>
      <c r="AHD104" s="43"/>
      <c r="AHE104" s="43"/>
      <c r="AHF104" s="43"/>
      <c r="AHG104" s="43"/>
      <c r="AHH104" s="43"/>
      <c r="AHI104" s="43"/>
      <c r="AHJ104" s="43"/>
      <c r="AHK104" s="43"/>
      <c r="AHL104" s="43"/>
      <c r="AHM104" s="43"/>
      <c r="AHN104" s="43"/>
      <c r="AHO104" s="43"/>
      <c r="AHP104" s="43"/>
      <c r="AHQ104" s="43"/>
      <c r="AHR104" s="43"/>
      <c r="AHS104" s="43"/>
      <c r="AHT104" s="43"/>
      <c r="AHU104" s="43"/>
      <c r="AHV104" s="43"/>
      <c r="AHW104" s="43"/>
      <c r="AHX104" s="43"/>
      <c r="AHY104" s="43"/>
      <c r="AHZ104" s="43"/>
      <c r="AIA104" s="43"/>
      <c r="AIB104" s="43"/>
      <c r="AIC104" s="43"/>
      <c r="AID104" s="43"/>
      <c r="AIE104" s="43"/>
      <c r="AIF104" s="43"/>
      <c r="AIG104" s="43"/>
      <c r="AIH104" s="43"/>
      <c r="AII104" s="43"/>
      <c r="AIJ104" s="43"/>
      <c r="AIK104" s="43"/>
      <c r="AIL104" s="43"/>
      <c r="AIM104" s="43"/>
      <c r="AIN104" s="43"/>
      <c r="AIO104" s="43"/>
      <c r="AIP104" s="43"/>
      <c r="AIQ104" s="43"/>
      <c r="AIR104" s="43"/>
      <c r="AIS104" s="43"/>
      <c r="AIT104" s="43"/>
      <c r="AIU104" s="43"/>
      <c r="AIV104" s="43"/>
      <c r="AIW104" s="43"/>
      <c r="AIX104" s="43"/>
      <c r="AIY104" s="43"/>
      <c r="AIZ104" s="43"/>
      <c r="AJA104" s="43"/>
      <c r="AJB104" s="43"/>
      <c r="AJC104" s="43"/>
      <c r="AJD104" s="43"/>
      <c r="AJE104" s="43"/>
      <c r="AJF104" s="43"/>
      <c r="AJG104" s="43"/>
      <c r="AJH104" s="43"/>
      <c r="AJI104" s="43"/>
      <c r="AJJ104" s="43"/>
      <c r="AJK104" s="43"/>
      <c r="AJL104" s="43"/>
      <c r="AJM104" s="43"/>
      <c r="AJN104" s="43"/>
      <c r="AJO104" s="43"/>
      <c r="AJP104" s="43"/>
      <c r="AJQ104" s="43"/>
      <c r="AJR104" s="43"/>
      <c r="AJS104" s="43"/>
      <c r="AJT104" s="43"/>
      <c r="AJU104" s="43"/>
      <c r="AJV104" s="43"/>
      <c r="AJW104" s="43"/>
      <c r="AJX104" s="43"/>
      <c r="AJY104" s="43"/>
      <c r="AJZ104" s="43"/>
      <c r="AKA104" s="43"/>
      <c r="AKB104" s="43"/>
      <c r="AKC104" s="43"/>
      <c r="AKD104" s="43"/>
      <c r="AKE104" s="43"/>
      <c r="AKF104" s="43"/>
      <c r="AKG104" s="43"/>
      <c r="AKH104" s="43"/>
      <c r="AKI104" s="43"/>
      <c r="AKJ104" s="43"/>
      <c r="AKK104" s="43"/>
      <c r="AKL104" s="43"/>
      <c r="AKM104" s="43"/>
      <c r="AKN104" s="43"/>
      <c r="AKO104" s="43"/>
      <c r="AKP104" s="43"/>
      <c r="AKQ104" s="43"/>
      <c r="AKR104" s="43"/>
      <c r="AKS104" s="43"/>
      <c r="AKT104" s="43"/>
      <c r="AKU104" s="43"/>
      <c r="AKV104" s="43"/>
      <c r="AKW104" s="43"/>
      <c r="AKX104" s="43"/>
      <c r="AKY104" s="43"/>
      <c r="AKZ104" s="43"/>
      <c r="ALA104" s="43"/>
      <c r="ALB104" s="43"/>
      <c r="ALC104" s="43"/>
      <c r="ALD104" s="43"/>
      <c r="ALE104" s="43"/>
      <c r="ALF104" s="43"/>
      <c r="ALG104" s="43"/>
      <c r="ALH104" s="43"/>
      <c r="ALI104" s="43"/>
      <c r="ALJ104" s="43"/>
      <c r="ALK104" s="43"/>
      <c r="ALL104" s="43"/>
      <c r="ALM104" s="43"/>
      <c r="ALN104" s="43"/>
      <c r="ALO104" s="43"/>
      <c r="ALP104" s="43"/>
      <c r="ALQ104" s="43"/>
      <c r="ALR104" s="43"/>
      <c r="ALS104" s="43"/>
      <c r="ALT104" s="43"/>
      <c r="ALU104" s="43"/>
      <c r="ALV104" s="43"/>
      <c r="ALW104" s="43"/>
      <c r="ALX104" s="43"/>
      <c r="ALY104" s="43"/>
      <c r="ALZ104" s="43"/>
      <c r="AMA104" s="43"/>
      <c r="AMB104" s="43"/>
      <c r="AMC104" s="43"/>
      <c r="AMD104" s="43"/>
      <c r="AME104" s="43"/>
      <c r="AMF104" s="43"/>
      <c r="AMG104" s="43"/>
      <c r="AMH104" s="43"/>
      <c r="AMI104" s="43"/>
      <c r="AMJ104" s="43"/>
      <c r="AMK104" s="43"/>
      <c r="AML104" s="43"/>
      <c r="AMM104" s="43"/>
      <c r="AMN104" s="43"/>
      <c r="AMO104" s="43"/>
      <c r="AMP104" s="43"/>
      <c r="AMQ104" s="43"/>
      <c r="AMR104" s="43"/>
      <c r="AMS104" s="43"/>
    </row>
    <row r="105" spans="1:1033" ht="15" hidden="1" customHeight="1" x14ac:dyDescent="0.2">
      <c r="A105" s="326"/>
      <c r="B105" s="44">
        <v>57</v>
      </c>
      <c r="C105" s="45" t="s">
        <v>143</v>
      </c>
      <c r="D105" s="36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90">
        <f t="shared" si="60"/>
        <v>0</v>
      </c>
      <c r="P105" s="132"/>
      <c r="Q105" s="90">
        <f t="shared" si="61"/>
        <v>0</v>
      </c>
      <c r="R105" s="132"/>
      <c r="S105" s="132"/>
      <c r="T105" s="90">
        <f t="shared" si="62"/>
        <v>0</v>
      </c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84">
        <f t="shared" si="63"/>
        <v>0</v>
      </c>
      <c r="AH105" s="132"/>
      <c r="AI105" s="132"/>
      <c r="AJ105" s="132"/>
      <c r="AK105" s="88">
        <f t="shared" si="64"/>
        <v>0</v>
      </c>
      <c r="AL105" s="88"/>
      <c r="AM105" s="132"/>
      <c r="AN105" s="132"/>
      <c r="AO105" s="132"/>
      <c r="AP105" s="132"/>
      <c r="AQ105" s="132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43"/>
      <c r="MW105" s="43"/>
      <c r="MX105" s="43"/>
      <c r="MY105" s="43"/>
      <c r="MZ105" s="43"/>
      <c r="NA105" s="43"/>
      <c r="NB105" s="43"/>
      <c r="NC105" s="43"/>
      <c r="ND105" s="43"/>
      <c r="NE105" s="43"/>
      <c r="NF105" s="43"/>
      <c r="NG105" s="43"/>
      <c r="NH105" s="43"/>
      <c r="NI105" s="43"/>
      <c r="NJ105" s="43"/>
      <c r="NK105" s="43"/>
      <c r="NL105" s="43"/>
      <c r="NM105" s="43"/>
      <c r="NN105" s="43"/>
      <c r="NO105" s="43"/>
      <c r="NP105" s="43"/>
      <c r="NQ105" s="43"/>
      <c r="NR105" s="43"/>
      <c r="NS105" s="43"/>
      <c r="NT105" s="43"/>
      <c r="NU105" s="43"/>
      <c r="NV105" s="43"/>
      <c r="NW105" s="43"/>
      <c r="NX105" s="43"/>
      <c r="NY105" s="43"/>
      <c r="NZ105" s="43"/>
      <c r="OA105" s="43"/>
      <c r="OB105" s="43"/>
      <c r="OC105" s="43"/>
      <c r="OD105" s="43"/>
      <c r="OE105" s="43"/>
      <c r="OF105" s="43"/>
      <c r="OG105" s="43"/>
      <c r="OH105" s="43"/>
      <c r="OI105" s="43"/>
      <c r="OJ105" s="43"/>
      <c r="OK105" s="43"/>
      <c r="OL105" s="43"/>
      <c r="OM105" s="43"/>
      <c r="ON105" s="43"/>
      <c r="OO105" s="43"/>
      <c r="OP105" s="43"/>
      <c r="OQ105" s="43"/>
      <c r="OR105" s="43"/>
      <c r="OS105" s="43"/>
      <c r="OT105" s="43"/>
      <c r="OU105" s="43"/>
      <c r="OV105" s="43"/>
      <c r="OW105" s="43"/>
      <c r="OX105" s="43"/>
      <c r="OY105" s="43"/>
      <c r="OZ105" s="43"/>
      <c r="PA105" s="43"/>
      <c r="PB105" s="43"/>
      <c r="PC105" s="43"/>
      <c r="PD105" s="43"/>
      <c r="PE105" s="43"/>
      <c r="PF105" s="43"/>
      <c r="PG105" s="43"/>
      <c r="PH105" s="43"/>
      <c r="PI105" s="43"/>
      <c r="PJ105" s="43"/>
      <c r="PK105" s="43"/>
      <c r="PL105" s="43"/>
      <c r="PM105" s="43"/>
      <c r="PN105" s="43"/>
      <c r="PO105" s="43"/>
      <c r="PP105" s="43"/>
      <c r="PQ105" s="43"/>
      <c r="PR105" s="43"/>
      <c r="PS105" s="43"/>
      <c r="PT105" s="43"/>
      <c r="PU105" s="43"/>
      <c r="PV105" s="43"/>
      <c r="PW105" s="43"/>
      <c r="PX105" s="43"/>
      <c r="PY105" s="43"/>
      <c r="PZ105" s="43"/>
      <c r="QA105" s="43"/>
      <c r="QB105" s="43"/>
      <c r="QC105" s="43"/>
      <c r="QD105" s="43"/>
      <c r="QE105" s="43"/>
      <c r="QF105" s="43"/>
      <c r="QG105" s="43"/>
      <c r="QH105" s="43"/>
      <c r="QI105" s="43"/>
      <c r="QJ105" s="43"/>
      <c r="QK105" s="43"/>
      <c r="QL105" s="43"/>
      <c r="QM105" s="43"/>
      <c r="QN105" s="43"/>
      <c r="QO105" s="43"/>
      <c r="QP105" s="43"/>
      <c r="QQ105" s="43"/>
      <c r="QR105" s="43"/>
      <c r="QS105" s="43"/>
      <c r="QT105" s="43"/>
      <c r="QU105" s="43"/>
      <c r="QV105" s="43"/>
      <c r="QW105" s="43"/>
      <c r="QX105" s="43"/>
      <c r="QY105" s="43"/>
      <c r="QZ105" s="43"/>
      <c r="RA105" s="43"/>
      <c r="RB105" s="43"/>
      <c r="RC105" s="43"/>
      <c r="RD105" s="43"/>
      <c r="RE105" s="43"/>
      <c r="RF105" s="43"/>
      <c r="RG105" s="43"/>
      <c r="RH105" s="43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3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43"/>
      <c r="UN105" s="43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3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3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3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43"/>
      <c r="AAY105" s="43"/>
      <c r="AAZ105" s="43"/>
      <c r="ABA105" s="43"/>
      <c r="ABB105" s="43"/>
      <c r="ABC105" s="43"/>
      <c r="ABD105" s="43"/>
      <c r="ABE105" s="43"/>
      <c r="ABF105" s="43"/>
      <c r="ABG105" s="43"/>
      <c r="ABH105" s="43"/>
      <c r="ABI105" s="43"/>
      <c r="ABJ105" s="43"/>
      <c r="ABK105" s="43"/>
      <c r="ABL105" s="43"/>
      <c r="ABM105" s="43"/>
      <c r="ABN105" s="43"/>
      <c r="ABO105" s="43"/>
      <c r="ABP105" s="43"/>
      <c r="ABQ105" s="43"/>
      <c r="ABR105" s="43"/>
      <c r="ABS105" s="43"/>
      <c r="ABT105" s="43"/>
      <c r="ABU105" s="43"/>
      <c r="ABV105" s="43"/>
      <c r="ABW105" s="43"/>
      <c r="ABX105" s="43"/>
      <c r="ABY105" s="43"/>
      <c r="ABZ105" s="43"/>
      <c r="ACA105" s="43"/>
      <c r="ACB105" s="43"/>
      <c r="ACC105" s="43"/>
      <c r="ACD105" s="43"/>
      <c r="ACE105" s="43"/>
      <c r="ACF105" s="43"/>
      <c r="ACG105" s="43"/>
      <c r="ACH105" s="43"/>
      <c r="ACI105" s="43"/>
      <c r="ACJ105" s="43"/>
      <c r="ACK105" s="43"/>
      <c r="ACL105" s="43"/>
      <c r="ACM105" s="43"/>
      <c r="ACN105" s="43"/>
      <c r="ACO105" s="43"/>
      <c r="ACP105" s="43"/>
      <c r="ACQ105" s="43"/>
      <c r="ACR105" s="43"/>
      <c r="ACS105" s="43"/>
      <c r="ACT105" s="43"/>
      <c r="ACU105" s="43"/>
      <c r="ACV105" s="43"/>
      <c r="ACW105" s="43"/>
      <c r="ACX105" s="43"/>
      <c r="ACY105" s="43"/>
      <c r="ACZ105" s="43"/>
      <c r="ADA105" s="43"/>
      <c r="ADB105" s="43"/>
      <c r="ADC105" s="43"/>
      <c r="ADD105" s="43"/>
      <c r="ADE105" s="43"/>
      <c r="ADF105" s="43"/>
      <c r="ADG105" s="43"/>
      <c r="ADH105" s="43"/>
      <c r="ADI105" s="43"/>
      <c r="ADJ105" s="43"/>
      <c r="ADK105" s="43"/>
      <c r="ADL105" s="43"/>
      <c r="ADM105" s="43"/>
      <c r="ADN105" s="43"/>
      <c r="ADO105" s="43"/>
      <c r="ADP105" s="43"/>
      <c r="ADQ105" s="43"/>
      <c r="ADR105" s="43"/>
      <c r="ADS105" s="43"/>
      <c r="ADT105" s="43"/>
      <c r="ADU105" s="43"/>
      <c r="ADV105" s="43"/>
      <c r="ADW105" s="43"/>
      <c r="ADX105" s="43"/>
      <c r="ADY105" s="43"/>
      <c r="ADZ105" s="43"/>
      <c r="AEA105" s="43"/>
      <c r="AEB105" s="43"/>
      <c r="AEC105" s="43"/>
      <c r="AED105" s="43"/>
      <c r="AEE105" s="43"/>
      <c r="AEF105" s="43"/>
      <c r="AEG105" s="43"/>
      <c r="AEH105" s="43"/>
      <c r="AEI105" s="43"/>
      <c r="AEJ105" s="43"/>
      <c r="AEK105" s="43"/>
      <c r="AEL105" s="43"/>
      <c r="AEM105" s="43"/>
      <c r="AEN105" s="43"/>
      <c r="AEO105" s="43"/>
      <c r="AEP105" s="43"/>
      <c r="AEQ105" s="43"/>
      <c r="AER105" s="43"/>
      <c r="AES105" s="43"/>
      <c r="AET105" s="43"/>
      <c r="AEU105" s="43"/>
      <c r="AEV105" s="43"/>
      <c r="AEW105" s="43"/>
      <c r="AEX105" s="43"/>
      <c r="AEY105" s="43"/>
      <c r="AEZ105" s="43"/>
      <c r="AFA105" s="43"/>
      <c r="AFB105" s="43"/>
      <c r="AFC105" s="43"/>
      <c r="AFD105" s="43"/>
      <c r="AFE105" s="43"/>
      <c r="AFF105" s="43"/>
      <c r="AFG105" s="43"/>
      <c r="AFH105" s="43"/>
      <c r="AFI105" s="43"/>
      <c r="AFJ105" s="43"/>
      <c r="AFK105" s="43"/>
      <c r="AFL105" s="43"/>
      <c r="AFM105" s="43"/>
      <c r="AFN105" s="43"/>
      <c r="AFO105" s="43"/>
      <c r="AFP105" s="43"/>
      <c r="AFQ105" s="43"/>
      <c r="AFR105" s="43"/>
      <c r="AFS105" s="43"/>
      <c r="AFT105" s="43"/>
      <c r="AFU105" s="43"/>
      <c r="AFV105" s="43"/>
      <c r="AFW105" s="43"/>
      <c r="AFX105" s="43"/>
      <c r="AFY105" s="43"/>
      <c r="AFZ105" s="43"/>
      <c r="AGA105" s="43"/>
      <c r="AGB105" s="43"/>
      <c r="AGC105" s="43"/>
      <c r="AGD105" s="43"/>
      <c r="AGE105" s="43"/>
      <c r="AGF105" s="43"/>
      <c r="AGG105" s="43"/>
      <c r="AGH105" s="43"/>
      <c r="AGI105" s="43"/>
      <c r="AGJ105" s="43"/>
      <c r="AGK105" s="43"/>
      <c r="AGL105" s="43"/>
      <c r="AGM105" s="43"/>
      <c r="AGN105" s="43"/>
      <c r="AGO105" s="43"/>
      <c r="AGP105" s="43"/>
      <c r="AGQ105" s="43"/>
      <c r="AGR105" s="43"/>
      <c r="AGS105" s="43"/>
      <c r="AGT105" s="43"/>
      <c r="AGU105" s="43"/>
      <c r="AGV105" s="43"/>
      <c r="AGW105" s="43"/>
      <c r="AGX105" s="43"/>
      <c r="AGY105" s="43"/>
      <c r="AGZ105" s="43"/>
      <c r="AHA105" s="43"/>
      <c r="AHB105" s="43"/>
      <c r="AHC105" s="43"/>
      <c r="AHD105" s="43"/>
      <c r="AHE105" s="43"/>
      <c r="AHF105" s="43"/>
      <c r="AHG105" s="43"/>
      <c r="AHH105" s="43"/>
      <c r="AHI105" s="43"/>
      <c r="AHJ105" s="43"/>
      <c r="AHK105" s="43"/>
      <c r="AHL105" s="43"/>
      <c r="AHM105" s="43"/>
      <c r="AHN105" s="43"/>
      <c r="AHO105" s="43"/>
      <c r="AHP105" s="43"/>
      <c r="AHQ105" s="43"/>
      <c r="AHR105" s="43"/>
      <c r="AHS105" s="43"/>
      <c r="AHT105" s="43"/>
      <c r="AHU105" s="43"/>
      <c r="AHV105" s="43"/>
      <c r="AHW105" s="43"/>
      <c r="AHX105" s="43"/>
      <c r="AHY105" s="43"/>
      <c r="AHZ105" s="43"/>
      <c r="AIA105" s="43"/>
      <c r="AIB105" s="43"/>
      <c r="AIC105" s="43"/>
      <c r="AID105" s="43"/>
      <c r="AIE105" s="43"/>
      <c r="AIF105" s="43"/>
      <c r="AIG105" s="43"/>
      <c r="AIH105" s="43"/>
      <c r="AII105" s="43"/>
      <c r="AIJ105" s="43"/>
      <c r="AIK105" s="43"/>
      <c r="AIL105" s="43"/>
      <c r="AIM105" s="43"/>
      <c r="AIN105" s="43"/>
      <c r="AIO105" s="43"/>
      <c r="AIP105" s="43"/>
      <c r="AIQ105" s="43"/>
      <c r="AIR105" s="43"/>
      <c r="AIS105" s="43"/>
      <c r="AIT105" s="43"/>
      <c r="AIU105" s="43"/>
      <c r="AIV105" s="43"/>
      <c r="AIW105" s="43"/>
      <c r="AIX105" s="43"/>
      <c r="AIY105" s="43"/>
      <c r="AIZ105" s="43"/>
      <c r="AJA105" s="43"/>
      <c r="AJB105" s="43"/>
      <c r="AJC105" s="43"/>
      <c r="AJD105" s="43"/>
      <c r="AJE105" s="43"/>
      <c r="AJF105" s="43"/>
      <c r="AJG105" s="43"/>
      <c r="AJH105" s="43"/>
      <c r="AJI105" s="43"/>
      <c r="AJJ105" s="43"/>
      <c r="AJK105" s="43"/>
      <c r="AJL105" s="43"/>
      <c r="AJM105" s="43"/>
      <c r="AJN105" s="43"/>
      <c r="AJO105" s="43"/>
      <c r="AJP105" s="43"/>
      <c r="AJQ105" s="43"/>
      <c r="AJR105" s="43"/>
      <c r="AJS105" s="43"/>
      <c r="AJT105" s="43"/>
      <c r="AJU105" s="43"/>
      <c r="AJV105" s="43"/>
      <c r="AJW105" s="43"/>
      <c r="AJX105" s="43"/>
      <c r="AJY105" s="43"/>
      <c r="AJZ105" s="43"/>
      <c r="AKA105" s="43"/>
      <c r="AKB105" s="43"/>
      <c r="AKC105" s="43"/>
      <c r="AKD105" s="43"/>
      <c r="AKE105" s="43"/>
      <c r="AKF105" s="43"/>
      <c r="AKG105" s="43"/>
      <c r="AKH105" s="43"/>
      <c r="AKI105" s="43"/>
      <c r="AKJ105" s="43"/>
      <c r="AKK105" s="43"/>
      <c r="AKL105" s="43"/>
      <c r="AKM105" s="43"/>
      <c r="AKN105" s="43"/>
      <c r="AKO105" s="43"/>
      <c r="AKP105" s="43"/>
      <c r="AKQ105" s="43"/>
      <c r="AKR105" s="43"/>
      <c r="AKS105" s="43"/>
      <c r="AKT105" s="43"/>
      <c r="AKU105" s="43"/>
      <c r="AKV105" s="43"/>
      <c r="AKW105" s="43"/>
      <c r="AKX105" s="43"/>
      <c r="AKY105" s="43"/>
      <c r="AKZ105" s="43"/>
      <c r="ALA105" s="43"/>
      <c r="ALB105" s="43"/>
      <c r="ALC105" s="43"/>
      <c r="ALD105" s="43"/>
      <c r="ALE105" s="43"/>
      <c r="ALF105" s="43"/>
      <c r="ALG105" s="43"/>
      <c r="ALH105" s="43"/>
      <c r="ALI105" s="43"/>
      <c r="ALJ105" s="43"/>
      <c r="ALK105" s="43"/>
      <c r="ALL105" s="43"/>
      <c r="ALM105" s="43"/>
      <c r="ALN105" s="43"/>
      <c r="ALO105" s="43"/>
      <c r="ALP105" s="43"/>
      <c r="ALQ105" s="43"/>
      <c r="ALR105" s="43"/>
      <c r="ALS105" s="43"/>
      <c r="ALT105" s="43"/>
      <c r="ALU105" s="43"/>
      <c r="ALV105" s="43"/>
      <c r="ALW105" s="43"/>
      <c r="ALX105" s="43"/>
      <c r="ALY105" s="43"/>
      <c r="ALZ105" s="43"/>
      <c r="AMA105" s="43"/>
      <c r="AMB105" s="43"/>
      <c r="AMC105" s="43"/>
      <c r="AMD105" s="43"/>
      <c r="AME105" s="43"/>
      <c r="AMF105" s="43"/>
      <c r="AMG105" s="43"/>
      <c r="AMH105" s="43"/>
      <c r="AMI105" s="43"/>
      <c r="AMJ105" s="43"/>
      <c r="AMK105" s="43"/>
      <c r="AML105" s="43"/>
      <c r="AMM105" s="43"/>
      <c r="AMN105" s="43"/>
      <c r="AMO105" s="43"/>
      <c r="AMP105" s="43"/>
      <c r="AMQ105" s="43"/>
      <c r="AMR105" s="43"/>
      <c r="AMS105" s="43"/>
    </row>
    <row r="106" spans="1:1033" ht="15" hidden="1" customHeight="1" x14ac:dyDescent="0.2">
      <c r="A106" s="326"/>
      <c r="B106" s="46">
        <v>58</v>
      </c>
      <c r="C106" s="47" t="s">
        <v>121</v>
      </c>
      <c r="D106" s="366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90">
        <f t="shared" si="60"/>
        <v>0</v>
      </c>
      <c r="P106" s="133"/>
      <c r="Q106" s="90">
        <f t="shared" si="61"/>
        <v>0</v>
      </c>
      <c r="R106" s="133"/>
      <c r="S106" s="133"/>
      <c r="T106" s="90">
        <f t="shared" si="62"/>
        <v>0</v>
      </c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84">
        <f t="shared" si="63"/>
        <v>0</v>
      </c>
      <c r="AH106" s="133"/>
      <c r="AI106" s="133"/>
      <c r="AJ106" s="133"/>
      <c r="AK106" s="88">
        <f t="shared" si="64"/>
        <v>0</v>
      </c>
      <c r="AL106" s="88"/>
      <c r="AM106" s="133"/>
      <c r="AN106" s="133"/>
      <c r="AO106" s="133"/>
      <c r="AP106" s="133"/>
      <c r="AQ106" s="13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  <c r="AKT106" s="43"/>
      <c r="AKU106" s="43"/>
      <c r="AKV106" s="43"/>
      <c r="AKW106" s="43"/>
      <c r="AKX106" s="43"/>
      <c r="AKY106" s="43"/>
      <c r="AKZ106" s="43"/>
      <c r="ALA106" s="43"/>
      <c r="ALB106" s="43"/>
      <c r="ALC106" s="43"/>
      <c r="ALD106" s="43"/>
      <c r="ALE106" s="43"/>
      <c r="ALF106" s="43"/>
      <c r="ALG106" s="43"/>
      <c r="ALH106" s="43"/>
      <c r="ALI106" s="43"/>
      <c r="ALJ106" s="43"/>
      <c r="ALK106" s="43"/>
      <c r="ALL106" s="43"/>
      <c r="ALM106" s="43"/>
      <c r="ALN106" s="43"/>
      <c r="ALO106" s="43"/>
      <c r="ALP106" s="43"/>
      <c r="ALQ106" s="43"/>
      <c r="ALR106" s="43"/>
      <c r="ALS106" s="43"/>
      <c r="ALT106" s="43"/>
      <c r="ALU106" s="43"/>
      <c r="ALV106" s="43"/>
      <c r="ALW106" s="43"/>
      <c r="ALX106" s="43"/>
      <c r="ALY106" s="43"/>
      <c r="ALZ106" s="43"/>
      <c r="AMA106" s="43"/>
      <c r="AMB106" s="43"/>
      <c r="AMC106" s="43"/>
      <c r="AMD106" s="43"/>
      <c r="AME106" s="43"/>
      <c r="AMF106" s="43"/>
      <c r="AMG106" s="43"/>
      <c r="AMH106" s="43"/>
      <c r="AMI106" s="43"/>
      <c r="AMJ106" s="43"/>
      <c r="AMK106" s="43"/>
      <c r="AML106" s="43"/>
      <c r="AMM106" s="43"/>
      <c r="AMN106" s="43"/>
      <c r="AMO106" s="43"/>
      <c r="AMP106" s="43"/>
      <c r="AMQ106" s="43"/>
      <c r="AMR106" s="43"/>
      <c r="AMS106" s="43"/>
    </row>
    <row r="107" spans="1:1033" ht="15" hidden="1" customHeight="1" x14ac:dyDescent="0.2">
      <c r="A107" s="364" t="s">
        <v>301</v>
      </c>
      <c r="B107" s="41">
        <v>49</v>
      </c>
      <c r="C107" s="42" t="s">
        <v>39</v>
      </c>
      <c r="D107" s="366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90">
        <f t="shared" si="60"/>
        <v>0</v>
      </c>
      <c r="P107" s="131"/>
      <c r="Q107" s="90">
        <f t="shared" si="61"/>
        <v>0</v>
      </c>
      <c r="R107" s="131"/>
      <c r="S107" s="131"/>
      <c r="T107" s="90">
        <f t="shared" si="62"/>
        <v>0</v>
      </c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84">
        <f t="shared" si="63"/>
        <v>0</v>
      </c>
      <c r="AH107" s="131"/>
      <c r="AI107" s="131"/>
      <c r="AJ107" s="131"/>
      <c r="AK107" s="88">
        <f t="shared" si="64"/>
        <v>0</v>
      </c>
      <c r="AL107" s="88"/>
      <c r="AM107" s="131"/>
      <c r="AN107" s="131"/>
      <c r="AO107" s="131"/>
      <c r="AP107" s="131"/>
      <c r="AQ107" s="131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  <c r="IX107" s="43"/>
      <c r="IY107" s="43"/>
      <c r="IZ107" s="43"/>
      <c r="JA107" s="43"/>
      <c r="JB107" s="43"/>
      <c r="JC107" s="43"/>
      <c r="JD107" s="43"/>
      <c r="JE107" s="43"/>
      <c r="JF107" s="43"/>
      <c r="JG107" s="43"/>
      <c r="JH107" s="43"/>
      <c r="JI107" s="43"/>
      <c r="JJ107" s="43"/>
      <c r="JK107" s="43"/>
      <c r="JL107" s="43"/>
      <c r="JM107" s="43"/>
      <c r="JN107" s="43"/>
      <c r="JO107" s="43"/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3"/>
      <c r="KK107" s="43"/>
      <c r="KL107" s="43"/>
      <c r="KM107" s="43"/>
      <c r="KN107" s="43"/>
      <c r="KO107" s="43"/>
      <c r="KP107" s="43"/>
      <c r="KQ107" s="43"/>
      <c r="KR107" s="43"/>
      <c r="KS107" s="43"/>
      <c r="KT107" s="43"/>
      <c r="KU107" s="43"/>
      <c r="KV107" s="43"/>
      <c r="KW107" s="43"/>
      <c r="KX107" s="43"/>
      <c r="KY107" s="43"/>
      <c r="KZ107" s="43"/>
      <c r="LA107" s="43"/>
      <c r="LB107" s="43"/>
      <c r="LC107" s="43"/>
      <c r="LD107" s="43"/>
      <c r="LE107" s="43"/>
      <c r="LF107" s="43"/>
      <c r="LG107" s="43"/>
      <c r="LH107" s="43"/>
      <c r="LI107" s="43"/>
      <c r="LJ107" s="43"/>
      <c r="LK107" s="43"/>
      <c r="LL107" s="43"/>
      <c r="LM107" s="43"/>
      <c r="LN107" s="43"/>
      <c r="LO107" s="43"/>
      <c r="LP107" s="43"/>
      <c r="LQ107" s="43"/>
      <c r="LR107" s="43"/>
      <c r="LS107" s="43"/>
      <c r="LT107" s="43"/>
      <c r="LU107" s="43"/>
      <c r="LV107" s="43"/>
      <c r="LW107" s="43"/>
      <c r="LX107" s="43"/>
      <c r="LY107" s="43"/>
      <c r="LZ107" s="43"/>
      <c r="MA107" s="43"/>
      <c r="MB107" s="43"/>
      <c r="MC107" s="43"/>
      <c r="MD107" s="43"/>
      <c r="ME107" s="43"/>
      <c r="MF107" s="43"/>
      <c r="MG107" s="43"/>
      <c r="MH107" s="43"/>
      <c r="MI107" s="43"/>
      <c r="MJ107" s="43"/>
      <c r="MK107" s="43"/>
      <c r="ML107" s="43"/>
      <c r="MM107" s="43"/>
      <c r="MN107" s="43"/>
      <c r="MO107" s="43"/>
      <c r="MP107" s="43"/>
      <c r="MQ107" s="43"/>
      <c r="MR107" s="43"/>
      <c r="MS107" s="43"/>
      <c r="MT107" s="43"/>
      <c r="MU107" s="43"/>
      <c r="MV107" s="43"/>
      <c r="MW107" s="43"/>
      <c r="MX107" s="43"/>
      <c r="MY107" s="43"/>
      <c r="MZ107" s="43"/>
      <c r="NA107" s="43"/>
      <c r="NB107" s="43"/>
      <c r="NC107" s="43"/>
      <c r="ND107" s="43"/>
      <c r="NE107" s="43"/>
      <c r="NF107" s="43"/>
      <c r="NG107" s="43"/>
      <c r="NH107" s="43"/>
      <c r="NI107" s="43"/>
      <c r="NJ107" s="43"/>
      <c r="NK107" s="43"/>
      <c r="NL107" s="43"/>
      <c r="NM107" s="43"/>
      <c r="NN107" s="43"/>
      <c r="NO107" s="43"/>
      <c r="NP107" s="43"/>
      <c r="NQ107" s="43"/>
      <c r="NR107" s="43"/>
      <c r="NS107" s="43"/>
      <c r="NT107" s="43"/>
      <c r="NU107" s="43"/>
      <c r="NV107" s="43"/>
      <c r="NW107" s="43"/>
      <c r="NX107" s="43"/>
      <c r="NY107" s="43"/>
      <c r="NZ107" s="43"/>
      <c r="OA107" s="43"/>
      <c r="OB107" s="43"/>
      <c r="OC107" s="43"/>
      <c r="OD107" s="43"/>
      <c r="OE107" s="43"/>
      <c r="OF107" s="43"/>
      <c r="OG107" s="43"/>
      <c r="OH107" s="43"/>
      <c r="OI107" s="43"/>
      <c r="OJ107" s="43"/>
      <c r="OK107" s="43"/>
      <c r="OL107" s="43"/>
      <c r="OM107" s="43"/>
      <c r="ON107" s="43"/>
      <c r="OO107" s="43"/>
      <c r="OP107" s="43"/>
      <c r="OQ107" s="43"/>
      <c r="OR107" s="43"/>
      <c r="OS107" s="43"/>
      <c r="OT107" s="43"/>
      <c r="OU107" s="43"/>
      <c r="OV107" s="43"/>
      <c r="OW107" s="43"/>
      <c r="OX107" s="43"/>
      <c r="OY107" s="43"/>
      <c r="OZ107" s="43"/>
      <c r="PA107" s="43"/>
      <c r="PB107" s="43"/>
      <c r="PC107" s="43"/>
      <c r="PD107" s="43"/>
      <c r="PE107" s="43"/>
      <c r="PF107" s="43"/>
      <c r="PG107" s="43"/>
      <c r="PH107" s="43"/>
      <c r="PI107" s="43"/>
      <c r="PJ107" s="43"/>
      <c r="PK107" s="43"/>
      <c r="PL107" s="43"/>
      <c r="PM107" s="43"/>
      <c r="PN107" s="43"/>
      <c r="PO107" s="43"/>
      <c r="PP107" s="43"/>
      <c r="PQ107" s="43"/>
      <c r="PR107" s="43"/>
      <c r="PS107" s="43"/>
      <c r="PT107" s="43"/>
      <c r="PU107" s="43"/>
      <c r="PV107" s="43"/>
      <c r="PW107" s="43"/>
      <c r="PX107" s="43"/>
      <c r="PY107" s="43"/>
      <c r="PZ107" s="43"/>
      <c r="QA107" s="43"/>
      <c r="QB107" s="43"/>
      <c r="QC107" s="43"/>
      <c r="QD107" s="43"/>
      <c r="QE107" s="43"/>
      <c r="QF107" s="43"/>
      <c r="QG107" s="43"/>
      <c r="QH107" s="43"/>
      <c r="QI107" s="43"/>
      <c r="QJ107" s="43"/>
      <c r="QK107" s="43"/>
      <c r="QL107" s="43"/>
      <c r="QM107" s="43"/>
      <c r="QN107" s="43"/>
      <c r="QO107" s="43"/>
      <c r="QP107" s="43"/>
      <c r="QQ107" s="43"/>
      <c r="QR107" s="43"/>
      <c r="QS107" s="43"/>
      <c r="QT107" s="43"/>
      <c r="QU107" s="43"/>
      <c r="QV107" s="43"/>
      <c r="QW107" s="43"/>
      <c r="QX107" s="43"/>
      <c r="QY107" s="43"/>
      <c r="QZ107" s="43"/>
      <c r="RA107" s="43"/>
      <c r="RB107" s="43"/>
      <c r="RC107" s="43"/>
      <c r="RD107" s="43"/>
      <c r="RE107" s="43"/>
      <c r="RF107" s="43"/>
      <c r="RG107" s="43"/>
      <c r="RH107" s="43"/>
      <c r="RI107" s="43"/>
      <c r="RJ107" s="43"/>
      <c r="RK107" s="43"/>
      <c r="RL107" s="43"/>
      <c r="RM107" s="43"/>
      <c r="RN107" s="43"/>
      <c r="RO107" s="43"/>
      <c r="RP107" s="43"/>
      <c r="RQ107" s="43"/>
      <c r="RR107" s="43"/>
      <c r="RS107" s="43"/>
      <c r="RT107" s="43"/>
      <c r="RU107" s="43"/>
      <c r="RV107" s="43"/>
      <c r="RW107" s="43"/>
      <c r="RX107" s="43"/>
      <c r="RY107" s="43"/>
      <c r="RZ107" s="43"/>
      <c r="SA107" s="43"/>
      <c r="SB107" s="43"/>
      <c r="SC107" s="43"/>
      <c r="SD107" s="43"/>
      <c r="SE107" s="43"/>
      <c r="SF107" s="43"/>
      <c r="SG107" s="43"/>
      <c r="SH107" s="43"/>
      <c r="SI107" s="43"/>
      <c r="SJ107" s="43"/>
      <c r="SK107" s="43"/>
      <c r="SL107" s="43"/>
      <c r="SM107" s="43"/>
      <c r="SN107" s="43"/>
      <c r="SO107" s="43"/>
      <c r="SP107" s="43"/>
      <c r="SQ107" s="43"/>
      <c r="SR107" s="43"/>
      <c r="SS107" s="43"/>
      <c r="ST107" s="43"/>
      <c r="SU107" s="43"/>
      <c r="SV107" s="43"/>
      <c r="SW107" s="43"/>
      <c r="SX107" s="43"/>
      <c r="SY107" s="43"/>
      <c r="SZ107" s="43"/>
      <c r="TA107" s="43"/>
      <c r="TB107" s="43"/>
      <c r="TC107" s="43"/>
      <c r="TD107" s="43"/>
      <c r="TE107" s="43"/>
      <c r="TF107" s="43"/>
      <c r="TG107" s="43"/>
      <c r="TH107" s="43"/>
      <c r="TI107" s="43"/>
      <c r="TJ107" s="43"/>
      <c r="TK107" s="43"/>
      <c r="TL107" s="43"/>
      <c r="TM107" s="43"/>
      <c r="TN107" s="43"/>
      <c r="TO107" s="43"/>
      <c r="TP107" s="43"/>
      <c r="TQ107" s="43"/>
      <c r="TR107" s="43"/>
      <c r="TS107" s="43"/>
      <c r="TT107" s="43"/>
      <c r="TU107" s="43"/>
      <c r="TV107" s="43"/>
      <c r="TW107" s="43"/>
      <c r="TX107" s="43"/>
      <c r="TY107" s="43"/>
      <c r="TZ107" s="43"/>
      <c r="UA107" s="43"/>
      <c r="UB107" s="43"/>
      <c r="UC107" s="43"/>
      <c r="UD107" s="43"/>
      <c r="UE107" s="43"/>
      <c r="UF107" s="43"/>
      <c r="UG107" s="43"/>
      <c r="UH107" s="43"/>
      <c r="UI107" s="43"/>
      <c r="UJ107" s="43"/>
      <c r="UK107" s="43"/>
      <c r="UL107" s="43"/>
      <c r="UM107" s="43"/>
      <c r="UN107" s="43"/>
      <c r="UO107" s="43"/>
      <c r="UP107" s="43"/>
      <c r="UQ107" s="43"/>
      <c r="UR107" s="43"/>
      <c r="US107" s="43"/>
      <c r="UT107" s="43"/>
      <c r="UU107" s="43"/>
      <c r="UV107" s="43"/>
      <c r="UW107" s="43"/>
      <c r="UX107" s="43"/>
      <c r="UY107" s="43"/>
      <c r="UZ107" s="43"/>
      <c r="VA107" s="43"/>
      <c r="VB107" s="43"/>
      <c r="VC107" s="43"/>
      <c r="VD107" s="43"/>
      <c r="VE107" s="43"/>
      <c r="VF107" s="43"/>
      <c r="VG107" s="43"/>
      <c r="VH107" s="43"/>
      <c r="VI107" s="43"/>
      <c r="VJ107" s="43"/>
      <c r="VK107" s="43"/>
      <c r="VL107" s="43"/>
      <c r="VM107" s="43"/>
      <c r="VN107" s="43"/>
      <c r="VO107" s="43"/>
      <c r="VP107" s="43"/>
      <c r="VQ107" s="43"/>
      <c r="VR107" s="43"/>
      <c r="VS107" s="43"/>
      <c r="VT107" s="43"/>
      <c r="VU107" s="43"/>
      <c r="VV107" s="43"/>
      <c r="VW107" s="43"/>
      <c r="VX107" s="43"/>
      <c r="VY107" s="43"/>
      <c r="VZ107" s="43"/>
      <c r="WA107" s="43"/>
      <c r="WB107" s="43"/>
      <c r="WC107" s="43"/>
      <c r="WD107" s="43"/>
      <c r="WE107" s="43"/>
      <c r="WF107" s="43"/>
      <c r="WG107" s="43"/>
      <c r="WH107" s="43"/>
      <c r="WI107" s="43"/>
      <c r="WJ107" s="43"/>
      <c r="WK107" s="43"/>
      <c r="WL107" s="43"/>
      <c r="WM107" s="43"/>
      <c r="WN107" s="43"/>
      <c r="WO107" s="43"/>
      <c r="WP107" s="43"/>
      <c r="WQ107" s="43"/>
      <c r="WR107" s="43"/>
      <c r="WS107" s="43"/>
      <c r="WT107" s="43"/>
      <c r="WU107" s="43"/>
      <c r="WV107" s="43"/>
      <c r="WW107" s="43"/>
      <c r="WX107" s="43"/>
      <c r="WY107" s="43"/>
      <c r="WZ107" s="43"/>
      <c r="XA107" s="43"/>
      <c r="XB107" s="43"/>
      <c r="XC107" s="43"/>
      <c r="XD107" s="43"/>
      <c r="XE107" s="43"/>
      <c r="XF107" s="43"/>
      <c r="XG107" s="43"/>
      <c r="XH107" s="43"/>
      <c r="XI107" s="43"/>
      <c r="XJ107" s="43"/>
      <c r="XK107" s="43"/>
      <c r="XL107" s="43"/>
      <c r="XM107" s="43"/>
      <c r="XN107" s="43"/>
      <c r="XO107" s="43"/>
      <c r="XP107" s="43"/>
      <c r="XQ107" s="43"/>
      <c r="XR107" s="43"/>
      <c r="XS107" s="43"/>
      <c r="XT107" s="43"/>
      <c r="XU107" s="43"/>
      <c r="XV107" s="43"/>
      <c r="XW107" s="43"/>
      <c r="XX107" s="43"/>
      <c r="XY107" s="43"/>
      <c r="XZ107" s="43"/>
      <c r="YA107" s="43"/>
      <c r="YB107" s="43"/>
      <c r="YC107" s="43"/>
      <c r="YD107" s="43"/>
      <c r="YE107" s="43"/>
      <c r="YF107" s="43"/>
      <c r="YG107" s="43"/>
      <c r="YH107" s="43"/>
      <c r="YI107" s="43"/>
      <c r="YJ107" s="43"/>
      <c r="YK107" s="43"/>
      <c r="YL107" s="43"/>
      <c r="YM107" s="43"/>
      <c r="YN107" s="43"/>
      <c r="YO107" s="43"/>
      <c r="YP107" s="43"/>
      <c r="YQ107" s="43"/>
      <c r="YR107" s="43"/>
      <c r="YS107" s="43"/>
      <c r="YT107" s="43"/>
      <c r="YU107" s="43"/>
      <c r="YV107" s="43"/>
      <c r="YW107" s="43"/>
      <c r="YX107" s="43"/>
      <c r="YY107" s="43"/>
      <c r="YZ107" s="43"/>
      <c r="ZA107" s="43"/>
      <c r="ZB107" s="43"/>
      <c r="ZC107" s="43"/>
      <c r="ZD107" s="43"/>
      <c r="ZE107" s="43"/>
      <c r="ZF107" s="43"/>
      <c r="ZG107" s="43"/>
      <c r="ZH107" s="43"/>
      <c r="ZI107" s="43"/>
      <c r="ZJ107" s="43"/>
      <c r="ZK107" s="43"/>
      <c r="ZL107" s="43"/>
      <c r="ZM107" s="43"/>
      <c r="ZN107" s="43"/>
      <c r="ZO107" s="43"/>
      <c r="ZP107" s="43"/>
      <c r="ZQ107" s="43"/>
      <c r="ZR107" s="43"/>
      <c r="ZS107" s="43"/>
      <c r="ZT107" s="43"/>
      <c r="ZU107" s="43"/>
      <c r="ZV107" s="43"/>
      <c r="ZW107" s="43"/>
      <c r="ZX107" s="43"/>
      <c r="ZY107" s="43"/>
      <c r="ZZ107" s="43"/>
      <c r="AAA107" s="43"/>
      <c r="AAB107" s="43"/>
      <c r="AAC107" s="43"/>
      <c r="AAD107" s="43"/>
      <c r="AAE107" s="43"/>
      <c r="AAF107" s="43"/>
      <c r="AAG107" s="43"/>
      <c r="AAH107" s="43"/>
      <c r="AAI107" s="43"/>
      <c r="AAJ107" s="43"/>
      <c r="AAK107" s="43"/>
      <c r="AAL107" s="43"/>
      <c r="AAM107" s="43"/>
      <c r="AAN107" s="43"/>
      <c r="AAO107" s="43"/>
      <c r="AAP107" s="43"/>
      <c r="AAQ107" s="43"/>
      <c r="AAR107" s="43"/>
      <c r="AAS107" s="43"/>
      <c r="AAT107" s="43"/>
      <c r="AAU107" s="43"/>
      <c r="AAV107" s="43"/>
      <c r="AAW107" s="43"/>
      <c r="AAX107" s="43"/>
      <c r="AAY107" s="43"/>
      <c r="AAZ107" s="43"/>
      <c r="ABA107" s="43"/>
      <c r="ABB107" s="43"/>
      <c r="ABC107" s="43"/>
      <c r="ABD107" s="43"/>
      <c r="ABE107" s="43"/>
      <c r="ABF107" s="43"/>
      <c r="ABG107" s="43"/>
      <c r="ABH107" s="43"/>
      <c r="ABI107" s="43"/>
      <c r="ABJ107" s="43"/>
      <c r="ABK107" s="43"/>
      <c r="ABL107" s="43"/>
      <c r="ABM107" s="43"/>
      <c r="ABN107" s="43"/>
      <c r="ABO107" s="43"/>
      <c r="ABP107" s="43"/>
      <c r="ABQ107" s="43"/>
      <c r="ABR107" s="43"/>
      <c r="ABS107" s="43"/>
      <c r="ABT107" s="43"/>
      <c r="ABU107" s="43"/>
      <c r="ABV107" s="43"/>
      <c r="ABW107" s="43"/>
      <c r="ABX107" s="43"/>
      <c r="ABY107" s="43"/>
      <c r="ABZ107" s="43"/>
      <c r="ACA107" s="43"/>
      <c r="ACB107" s="43"/>
      <c r="ACC107" s="43"/>
      <c r="ACD107" s="43"/>
      <c r="ACE107" s="43"/>
      <c r="ACF107" s="43"/>
      <c r="ACG107" s="43"/>
      <c r="ACH107" s="43"/>
      <c r="ACI107" s="43"/>
      <c r="ACJ107" s="43"/>
      <c r="ACK107" s="43"/>
      <c r="ACL107" s="43"/>
      <c r="ACM107" s="43"/>
      <c r="ACN107" s="43"/>
      <c r="ACO107" s="43"/>
      <c r="ACP107" s="43"/>
      <c r="ACQ107" s="43"/>
      <c r="ACR107" s="43"/>
      <c r="ACS107" s="43"/>
      <c r="ACT107" s="43"/>
      <c r="ACU107" s="43"/>
      <c r="ACV107" s="43"/>
      <c r="ACW107" s="43"/>
      <c r="ACX107" s="43"/>
      <c r="ACY107" s="43"/>
      <c r="ACZ107" s="43"/>
      <c r="ADA107" s="43"/>
      <c r="ADB107" s="43"/>
      <c r="ADC107" s="43"/>
      <c r="ADD107" s="43"/>
      <c r="ADE107" s="43"/>
      <c r="ADF107" s="43"/>
      <c r="ADG107" s="43"/>
      <c r="ADH107" s="43"/>
      <c r="ADI107" s="43"/>
      <c r="ADJ107" s="43"/>
      <c r="ADK107" s="43"/>
      <c r="ADL107" s="43"/>
      <c r="ADM107" s="43"/>
      <c r="ADN107" s="43"/>
      <c r="ADO107" s="43"/>
      <c r="ADP107" s="43"/>
      <c r="ADQ107" s="43"/>
      <c r="ADR107" s="43"/>
      <c r="ADS107" s="43"/>
      <c r="ADT107" s="43"/>
      <c r="ADU107" s="43"/>
      <c r="ADV107" s="43"/>
      <c r="ADW107" s="43"/>
      <c r="ADX107" s="43"/>
      <c r="ADY107" s="43"/>
      <c r="ADZ107" s="43"/>
      <c r="AEA107" s="43"/>
      <c r="AEB107" s="43"/>
      <c r="AEC107" s="43"/>
      <c r="AED107" s="43"/>
      <c r="AEE107" s="43"/>
      <c r="AEF107" s="43"/>
      <c r="AEG107" s="43"/>
      <c r="AEH107" s="43"/>
      <c r="AEI107" s="43"/>
      <c r="AEJ107" s="43"/>
      <c r="AEK107" s="43"/>
      <c r="AEL107" s="43"/>
      <c r="AEM107" s="43"/>
      <c r="AEN107" s="43"/>
      <c r="AEO107" s="43"/>
      <c r="AEP107" s="43"/>
      <c r="AEQ107" s="43"/>
      <c r="AER107" s="43"/>
      <c r="AES107" s="43"/>
      <c r="AET107" s="43"/>
      <c r="AEU107" s="43"/>
      <c r="AEV107" s="43"/>
      <c r="AEW107" s="43"/>
      <c r="AEX107" s="43"/>
      <c r="AEY107" s="43"/>
      <c r="AEZ107" s="43"/>
      <c r="AFA107" s="43"/>
      <c r="AFB107" s="43"/>
      <c r="AFC107" s="43"/>
      <c r="AFD107" s="43"/>
      <c r="AFE107" s="43"/>
      <c r="AFF107" s="43"/>
      <c r="AFG107" s="43"/>
      <c r="AFH107" s="43"/>
      <c r="AFI107" s="43"/>
      <c r="AFJ107" s="43"/>
      <c r="AFK107" s="43"/>
      <c r="AFL107" s="43"/>
      <c r="AFM107" s="43"/>
      <c r="AFN107" s="43"/>
      <c r="AFO107" s="43"/>
      <c r="AFP107" s="43"/>
      <c r="AFQ107" s="43"/>
      <c r="AFR107" s="43"/>
      <c r="AFS107" s="43"/>
      <c r="AFT107" s="43"/>
      <c r="AFU107" s="43"/>
      <c r="AFV107" s="43"/>
      <c r="AFW107" s="43"/>
      <c r="AFX107" s="43"/>
      <c r="AFY107" s="43"/>
      <c r="AFZ107" s="43"/>
      <c r="AGA107" s="43"/>
      <c r="AGB107" s="43"/>
      <c r="AGC107" s="43"/>
      <c r="AGD107" s="43"/>
      <c r="AGE107" s="43"/>
      <c r="AGF107" s="43"/>
      <c r="AGG107" s="43"/>
      <c r="AGH107" s="43"/>
      <c r="AGI107" s="43"/>
      <c r="AGJ107" s="43"/>
      <c r="AGK107" s="43"/>
      <c r="AGL107" s="43"/>
      <c r="AGM107" s="43"/>
      <c r="AGN107" s="43"/>
      <c r="AGO107" s="43"/>
      <c r="AGP107" s="43"/>
      <c r="AGQ107" s="43"/>
      <c r="AGR107" s="43"/>
      <c r="AGS107" s="43"/>
      <c r="AGT107" s="43"/>
      <c r="AGU107" s="43"/>
      <c r="AGV107" s="43"/>
      <c r="AGW107" s="43"/>
      <c r="AGX107" s="43"/>
      <c r="AGY107" s="43"/>
      <c r="AGZ107" s="43"/>
      <c r="AHA107" s="43"/>
      <c r="AHB107" s="43"/>
      <c r="AHC107" s="43"/>
      <c r="AHD107" s="43"/>
      <c r="AHE107" s="43"/>
      <c r="AHF107" s="43"/>
      <c r="AHG107" s="43"/>
      <c r="AHH107" s="43"/>
      <c r="AHI107" s="43"/>
      <c r="AHJ107" s="43"/>
      <c r="AHK107" s="43"/>
      <c r="AHL107" s="43"/>
      <c r="AHM107" s="43"/>
      <c r="AHN107" s="43"/>
      <c r="AHO107" s="43"/>
      <c r="AHP107" s="43"/>
      <c r="AHQ107" s="43"/>
      <c r="AHR107" s="43"/>
      <c r="AHS107" s="43"/>
      <c r="AHT107" s="43"/>
      <c r="AHU107" s="43"/>
      <c r="AHV107" s="43"/>
      <c r="AHW107" s="43"/>
      <c r="AHX107" s="43"/>
      <c r="AHY107" s="43"/>
      <c r="AHZ107" s="43"/>
      <c r="AIA107" s="43"/>
      <c r="AIB107" s="43"/>
      <c r="AIC107" s="43"/>
      <c r="AID107" s="43"/>
      <c r="AIE107" s="43"/>
      <c r="AIF107" s="43"/>
      <c r="AIG107" s="43"/>
      <c r="AIH107" s="43"/>
      <c r="AII107" s="43"/>
      <c r="AIJ107" s="43"/>
      <c r="AIK107" s="43"/>
      <c r="AIL107" s="43"/>
      <c r="AIM107" s="43"/>
      <c r="AIN107" s="43"/>
      <c r="AIO107" s="43"/>
      <c r="AIP107" s="43"/>
      <c r="AIQ107" s="43"/>
      <c r="AIR107" s="43"/>
      <c r="AIS107" s="43"/>
      <c r="AIT107" s="43"/>
      <c r="AIU107" s="43"/>
      <c r="AIV107" s="43"/>
      <c r="AIW107" s="43"/>
      <c r="AIX107" s="43"/>
      <c r="AIY107" s="43"/>
      <c r="AIZ107" s="43"/>
      <c r="AJA107" s="43"/>
      <c r="AJB107" s="43"/>
      <c r="AJC107" s="43"/>
      <c r="AJD107" s="43"/>
      <c r="AJE107" s="43"/>
      <c r="AJF107" s="43"/>
      <c r="AJG107" s="43"/>
      <c r="AJH107" s="43"/>
      <c r="AJI107" s="43"/>
      <c r="AJJ107" s="43"/>
      <c r="AJK107" s="43"/>
      <c r="AJL107" s="43"/>
      <c r="AJM107" s="43"/>
      <c r="AJN107" s="43"/>
      <c r="AJO107" s="43"/>
      <c r="AJP107" s="43"/>
      <c r="AJQ107" s="43"/>
      <c r="AJR107" s="43"/>
      <c r="AJS107" s="43"/>
      <c r="AJT107" s="43"/>
      <c r="AJU107" s="43"/>
      <c r="AJV107" s="43"/>
      <c r="AJW107" s="43"/>
      <c r="AJX107" s="43"/>
      <c r="AJY107" s="43"/>
      <c r="AJZ107" s="43"/>
      <c r="AKA107" s="43"/>
      <c r="AKB107" s="43"/>
      <c r="AKC107" s="43"/>
      <c r="AKD107" s="43"/>
      <c r="AKE107" s="43"/>
      <c r="AKF107" s="43"/>
      <c r="AKG107" s="43"/>
      <c r="AKH107" s="43"/>
      <c r="AKI107" s="43"/>
      <c r="AKJ107" s="43"/>
      <c r="AKK107" s="43"/>
      <c r="AKL107" s="43"/>
      <c r="AKM107" s="43"/>
      <c r="AKN107" s="43"/>
      <c r="AKO107" s="43"/>
      <c r="AKP107" s="43"/>
      <c r="AKQ107" s="43"/>
      <c r="AKR107" s="43"/>
      <c r="AKS107" s="43"/>
      <c r="AKT107" s="43"/>
      <c r="AKU107" s="43"/>
      <c r="AKV107" s="43"/>
      <c r="AKW107" s="43"/>
      <c r="AKX107" s="43"/>
      <c r="AKY107" s="43"/>
      <c r="AKZ107" s="43"/>
      <c r="ALA107" s="43"/>
      <c r="ALB107" s="43"/>
      <c r="ALC107" s="43"/>
      <c r="ALD107" s="43"/>
      <c r="ALE107" s="43"/>
      <c r="ALF107" s="43"/>
      <c r="ALG107" s="43"/>
      <c r="ALH107" s="43"/>
      <c r="ALI107" s="43"/>
      <c r="ALJ107" s="43"/>
      <c r="ALK107" s="43"/>
      <c r="ALL107" s="43"/>
      <c r="ALM107" s="43"/>
      <c r="ALN107" s="43"/>
      <c r="ALO107" s="43"/>
      <c r="ALP107" s="43"/>
      <c r="ALQ107" s="43"/>
      <c r="ALR107" s="43"/>
      <c r="ALS107" s="43"/>
      <c r="ALT107" s="43"/>
      <c r="ALU107" s="43"/>
      <c r="ALV107" s="43"/>
      <c r="ALW107" s="43"/>
      <c r="ALX107" s="43"/>
      <c r="ALY107" s="43"/>
      <c r="ALZ107" s="43"/>
      <c r="AMA107" s="43"/>
      <c r="AMB107" s="43"/>
      <c r="AMC107" s="43"/>
      <c r="AMD107" s="43"/>
      <c r="AME107" s="43"/>
      <c r="AMF107" s="43"/>
      <c r="AMG107" s="43"/>
      <c r="AMH107" s="43"/>
      <c r="AMI107" s="43"/>
      <c r="AMJ107" s="43"/>
      <c r="AMK107" s="43"/>
      <c r="AML107" s="43"/>
      <c r="AMM107" s="43"/>
      <c r="AMN107" s="43"/>
      <c r="AMO107" s="43"/>
      <c r="AMP107" s="43"/>
      <c r="AMQ107" s="43"/>
      <c r="AMR107" s="43"/>
      <c r="AMS107" s="43"/>
    </row>
    <row r="108" spans="1:1033" ht="15" hidden="1" customHeight="1" x14ac:dyDescent="0.2">
      <c r="A108" s="364"/>
      <c r="B108" s="44">
        <v>52</v>
      </c>
      <c r="C108" s="45" t="s">
        <v>61</v>
      </c>
      <c r="D108" s="36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90">
        <f t="shared" si="60"/>
        <v>0</v>
      </c>
      <c r="P108" s="132"/>
      <c r="Q108" s="90">
        <f t="shared" si="61"/>
        <v>0</v>
      </c>
      <c r="R108" s="132"/>
      <c r="S108" s="132"/>
      <c r="T108" s="90">
        <f t="shared" si="62"/>
        <v>0</v>
      </c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84">
        <f t="shared" si="63"/>
        <v>0</v>
      </c>
      <c r="AH108" s="132"/>
      <c r="AI108" s="137"/>
      <c r="AJ108" s="132"/>
      <c r="AK108" s="94">
        <f t="shared" si="64"/>
        <v>0</v>
      </c>
      <c r="AL108" s="94"/>
      <c r="AM108" s="132"/>
      <c r="AN108" s="132"/>
      <c r="AO108" s="132"/>
      <c r="AP108" s="132"/>
      <c r="AQ108" s="132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  <c r="IW108" s="43"/>
      <c r="IX108" s="43"/>
      <c r="IY108" s="43"/>
      <c r="IZ108" s="43"/>
      <c r="JA108" s="43"/>
      <c r="JB108" s="43"/>
      <c r="JC108" s="43"/>
      <c r="JD108" s="43"/>
      <c r="JE108" s="43"/>
      <c r="JF108" s="43"/>
      <c r="JG108" s="43"/>
      <c r="JH108" s="43"/>
      <c r="JI108" s="43"/>
      <c r="JJ108" s="43"/>
      <c r="JK108" s="43"/>
      <c r="JL108" s="43"/>
      <c r="JM108" s="43"/>
      <c r="JN108" s="43"/>
      <c r="JO108" s="43"/>
      <c r="JP108" s="43"/>
      <c r="JQ108" s="43"/>
      <c r="JR108" s="43"/>
      <c r="JS108" s="43"/>
      <c r="JT108" s="43"/>
      <c r="JU108" s="43"/>
      <c r="JV108" s="43"/>
      <c r="JW108" s="43"/>
      <c r="JX108" s="43"/>
      <c r="JY108" s="43"/>
      <c r="JZ108" s="43"/>
      <c r="KA108" s="43"/>
      <c r="KB108" s="43"/>
      <c r="KC108" s="43"/>
      <c r="KD108" s="43"/>
      <c r="KE108" s="43"/>
      <c r="KF108" s="43"/>
      <c r="KG108" s="43"/>
      <c r="KH108" s="43"/>
      <c r="KI108" s="43"/>
      <c r="KJ108" s="43"/>
      <c r="KK108" s="43"/>
      <c r="KL108" s="43"/>
      <c r="KM108" s="43"/>
      <c r="KN108" s="43"/>
      <c r="KO108" s="43"/>
      <c r="KP108" s="43"/>
      <c r="KQ108" s="43"/>
      <c r="KR108" s="43"/>
      <c r="KS108" s="43"/>
      <c r="KT108" s="43"/>
      <c r="KU108" s="43"/>
      <c r="KV108" s="43"/>
      <c r="KW108" s="43"/>
      <c r="KX108" s="43"/>
      <c r="KY108" s="43"/>
      <c r="KZ108" s="43"/>
      <c r="LA108" s="43"/>
      <c r="LB108" s="43"/>
      <c r="LC108" s="43"/>
      <c r="LD108" s="43"/>
      <c r="LE108" s="43"/>
      <c r="LF108" s="43"/>
      <c r="LG108" s="43"/>
      <c r="LH108" s="43"/>
      <c r="LI108" s="43"/>
      <c r="LJ108" s="43"/>
      <c r="LK108" s="43"/>
      <c r="LL108" s="43"/>
      <c r="LM108" s="43"/>
      <c r="LN108" s="43"/>
      <c r="LO108" s="43"/>
      <c r="LP108" s="43"/>
      <c r="LQ108" s="43"/>
      <c r="LR108" s="43"/>
      <c r="LS108" s="43"/>
      <c r="LT108" s="43"/>
      <c r="LU108" s="43"/>
      <c r="LV108" s="43"/>
      <c r="LW108" s="43"/>
      <c r="LX108" s="43"/>
      <c r="LY108" s="43"/>
      <c r="LZ108" s="43"/>
      <c r="MA108" s="43"/>
      <c r="MB108" s="43"/>
      <c r="MC108" s="43"/>
      <c r="MD108" s="43"/>
      <c r="ME108" s="43"/>
      <c r="MF108" s="43"/>
      <c r="MG108" s="43"/>
      <c r="MH108" s="43"/>
      <c r="MI108" s="43"/>
      <c r="MJ108" s="43"/>
      <c r="MK108" s="43"/>
      <c r="ML108" s="43"/>
      <c r="MM108" s="43"/>
      <c r="MN108" s="43"/>
      <c r="MO108" s="43"/>
      <c r="MP108" s="43"/>
      <c r="MQ108" s="43"/>
      <c r="MR108" s="43"/>
      <c r="MS108" s="43"/>
      <c r="MT108" s="43"/>
      <c r="MU108" s="43"/>
      <c r="MV108" s="43"/>
      <c r="MW108" s="43"/>
      <c r="MX108" s="43"/>
      <c r="MY108" s="43"/>
      <c r="MZ108" s="43"/>
      <c r="NA108" s="43"/>
      <c r="NB108" s="43"/>
      <c r="NC108" s="43"/>
      <c r="ND108" s="43"/>
      <c r="NE108" s="43"/>
      <c r="NF108" s="43"/>
      <c r="NG108" s="43"/>
      <c r="NH108" s="43"/>
      <c r="NI108" s="43"/>
      <c r="NJ108" s="43"/>
      <c r="NK108" s="43"/>
      <c r="NL108" s="43"/>
      <c r="NM108" s="43"/>
      <c r="NN108" s="43"/>
      <c r="NO108" s="43"/>
      <c r="NP108" s="43"/>
      <c r="NQ108" s="43"/>
      <c r="NR108" s="43"/>
      <c r="NS108" s="43"/>
      <c r="NT108" s="43"/>
      <c r="NU108" s="43"/>
      <c r="NV108" s="43"/>
      <c r="NW108" s="43"/>
      <c r="NX108" s="43"/>
      <c r="NY108" s="43"/>
      <c r="NZ108" s="43"/>
      <c r="OA108" s="43"/>
      <c r="OB108" s="43"/>
      <c r="OC108" s="43"/>
      <c r="OD108" s="43"/>
      <c r="OE108" s="43"/>
      <c r="OF108" s="43"/>
      <c r="OG108" s="43"/>
      <c r="OH108" s="43"/>
      <c r="OI108" s="43"/>
      <c r="OJ108" s="43"/>
      <c r="OK108" s="43"/>
      <c r="OL108" s="43"/>
      <c r="OM108" s="43"/>
      <c r="ON108" s="43"/>
      <c r="OO108" s="43"/>
      <c r="OP108" s="43"/>
      <c r="OQ108" s="43"/>
      <c r="OR108" s="43"/>
      <c r="OS108" s="43"/>
      <c r="OT108" s="43"/>
      <c r="OU108" s="43"/>
      <c r="OV108" s="43"/>
      <c r="OW108" s="43"/>
      <c r="OX108" s="43"/>
      <c r="OY108" s="43"/>
      <c r="OZ108" s="43"/>
      <c r="PA108" s="43"/>
      <c r="PB108" s="43"/>
      <c r="PC108" s="43"/>
      <c r="PD108" s="43"/>
      <c r="PE108" s="43"/>
      <c r="PF108" s="43"/>
      <c r="PG108" s="43"/>
      <c r="PH108" s="43"/>
      <c r="PI108" s="43"/>
      <c r="PJ108" s="43"/>
      <c r="PK108" s="43"/>
      <c r="PL108" s="43"/>
      <c r="PM108" s="43"/>
      <c r="PN108" s="43"/>
      <c r="PO108" s="43"/>
      <c r="PP108" s="43"/>
      <c r="PQ108" s="43"/>
      <c r="PR108" s="43"/>
      <c r="PS108" s="43"/>
      <c r="PT108" s="43"/>
      <c r="PU108" s="43"/>
      <c r="PV108" s="43"/>
      <c r="PW108" s="43"/>
      <c r="PX108" s="43"/>
      <c r="PY108" s="43"/>
      <c r="PZ108" s="43"/>
      <c r="QA108" s="43"/>
      <c r="QB108" s="43"/>
      <c r="QC108" s="43"/>
      <c r="QD108" s="43"/>
      <c r="QE108" s="43"/>
      <c r="QF108" s="43"/>
      <c r="QG108" s="43"/>
      <c r="QH108" s="43"/>
      <c r="QI108" s="43"/>
      <c r="QJ108" s="43"/>
      <c r="QK108" s="43"/>
      <c r="QL108" s="43"/>
      <c r="QM108" s="43"/>
      <c r="QN108" s="43"/>
      <c r="QO108" s="43"/>
      <c r="QP108" s="43"/>
      <c r="QQ108" s="43"/>
      <c r="QR108" s="43"/>
      <c r="QS108" s="43"/>
      <c r="QT108" s="43"/>
      <c r="QU108" s="43"/>
      <c r="QV108" s="43"/>
      <c r="QW108" s="43"/>
      <c r="QX108" s="43"/>
      <c r="QY108" s="43"/>
      <c r="QZ108" s="43"/>
      <c r="RA108" s="43"/>
      <c r="RB108" s="43"/>
      <c r="RC108" s="43"/>
      <c r="RD108" s="43"/>
      <c r="RE108" s="43"/>
      <c r="RF108" s="43"/>
      <c r="RG108" s="43"/>
      <c r="RH108" s="43"/>
      <c r="RI108" s="43"/>
      <c r="RJ108" s="43"/>
      <c r="RK108" s="43"/>
      <c r="RL108" s="43"/>
      <c r="RM108" s="43"/>
      <c r="RN108" s="43"/>
      <c r="RO108" s="43"/>
      <c r="RP108" s="43"/>
      <c r="RQ108" s="43"/>
      <c r="RR108" s="43"/>
      <c r="RS108" s="43"/>
      <c r="RT108" s="43"/>
      <c r="RU108" s="43"/>
      <c r="RV108" s="43"/>
      <c r="RW108" s="43"/>
      <c r="RX108" s="43"/>
      <c r="RY108" s="43"/>
      <c r="RZ108" s="43"/>
      <c r="SA108" s="43"/>
      <c r="SB108" s="43"/>
      <c r="SC108" s="43"/>
      <c r="SD108" s="43"/>
      <c r="SE108" s="43"/>
      <c r="SF108" s="43"/>
      <c r="SG108" s="43"/>
      <c r="SH108" s="43"/>
      <c r="SI108" s="43"/>
      <c r="SJ108" s="43"/>
      <c r="SK108" s="43"/>
      <c r="SL108" s="43"/>
      <c r="SM108" s="43"/>
      <c r="SN108" s="43"/>
      <c r="SO108" s="43"/>
      <c r="SP108" s="43"/>
      <c r="SQ108" s="43"/>
      <c r="SR108" s="43"/>
      <c r="SS108" s="43"/>
      <c r="ST108" s="43"/>
      <c r="SU108" s="43"/>
      <c r="SV108" s="43"/>
      <c r="SW108" s="43"/>
      <c r="SX108" s="43"/>
      <c r="SY108" s="43"/>
      <c r="SZ108" s="43"/>
      <c r="TA108" s="43"/>
      <c r="TB108" s="43"/>
      <c r="TC108" s="43"/>
      <c r="TD108" s="43"/>
      <c r="TE108" s="43"/>
      <c r="TF108" s="43"/>
      <c r="TG108" s="43"/>
      <c r="TH108" s="43"/>
      <c r="TI108" s="43"/>
      <c r="TJ108" s="43"/>
      <c r="TK108" s="43"/>
      <c r="TL108" s="43"/>
      <c r="TM108" s="43"/>
      <c r="TN108" s="43"/>
      <c r="TO108" s="43"/>
      <c r="TP108" s="43"/>
      <c r="TQ108" s="43"/>
      <c r="TR108" s="43"/>
      <c r="TS108" s="43"/>
      <c r="TT108" s="43"/>
      <c r="TU108" s="43"/>
      <c r="TV108" s="43"/>
      <c r="TW108" s="43"/>
      <c r="TX108" s="43"/>
      <c r="TY108" s="43"/>
      <c r="TZ108" s="43"/>
      <c r="UA108" s="43"/>
      <c r="UB108" s="43"/>
      <c r="UC108" s="43"/>
      <c r="UD108" s="43"/>
      <c r="UE108" s="43"/>
      <c r="UF108" s="43"/>
      <c r="UG108" s="43"/>
      <c r="UH108" s="43"/>
      <c r="UI108" s="43"/>
      <c r="UJ108" s="43"/>
      <c r="UK108" s="43"/>
      <c r="UL108" s="43"/>
      <c r="UM108" s="43"/>
      <c r="UN108" s="43"/>
      <c r="UO108" s="43"/>
      <c r="UP108" s="43"/>
      <c r="UQ108" s="43"/>
      <c r="UR108" s="43"/>
      <c r="US108" s="43"/>
      <c r="UT108" s="43"/>
      <c r="UU108" s="43"/>
      <c r="UV108" s="43"/>
      <c r="UW108" s="43"/>
      <c r="UX108" s="43"/>
      <c r="UY108" s="43"/>
      <c r="UZ108" s="43"/>
      <c r="VA108" s="43"/>
      <c r="VB108" s="43"/>
      <c r="VC108" s="43"/>
      <c r="VD108" s="43"/>
      <c r="VE108" s="43"/>
      <c r="VF108" s="43"/>
      <c r="VG108" s="43"/>
      <c r="VH108" s="43"/>
      <c r="VI108" s="43"/>
      <c r="VJ108" s="43"/>
      <c r="VK108" s="43"/>
      <c r="VL108" s="43"/>
      <c r="VM108" s="43"/>
      <c r="VN108" s="43"/>
      <c r="VO108" s="43"/>
      <c r="VP108" s="43"/>
      <c r="VQ108" s="43"/>
      <c r="VR108" s="43"/>
      <c r="VS108" s="43"/>
      <c r="VT108" s="43"/>
      <c r="VU108" s="43"/>
      <c r="VV108" s="43"/>
      <c r="VW108" s="43"/>
      <c r="VX108" s="43"/>
      <c r="VY108" s="43"/>
      <c r="VZ108" s="43"/>
      <c r="WA108" s="43"/>
      <c r="WB108" s="43"/>
      <c r="WC108" s="43"/>
      <c r="WD108" s="43"/>
      <c r="WE108" s="43"/>
      <c r="WF108" s="43"/>
      <c r="WG108" s="43"/>
      <c r="WH108" s="43"/>
      <c r="WI108" s="43"/>
      <c r="WJ108" s="43"/>
      <c r="WK108" s="43"/>
      <c r="WL108" s="43"/>
      <c r="WM108" s="43"/>
      <c r="WN108" s="43"/>
      <c r="WO108" s="43"/>
      <c r="WP108" s="43"/>
      <c r="WQ108" s="43"/>
      <c r="WR108" s="43"/>
      <c r="WS108" s="43"/>
      <c r="WT108" s="43"/>
      <c r="WU108" s="43"/>
      <c r="WV108" s="43"/>
      <c r="WW108" s="43"/>
      <c r="WX108" s="43"/>
      <c r="WY108" s="43"/>
      <c r="WZ108" s="43"/>
      <c r="XA108" s="43"/>
      <c r="XB108" s="43"/>
      <c r="XC108" s="43"/>
      <c r="XD108" s="43"/>
      <c r="XE108" s="43"/>
      <c r="XF108" s="43"/>
      <c r="XG108" s="43"/>
      <c r="XH108" s="43"/>
      <c r="XI108" s="43"/>
      <c r="XJ108" s="43"/>
      <c r="XK108" s="43"/>
      <c r="XL108" s="43"/>
      <c r="XM108" s="43"/>
      <c r="XN108" s="43"/>
      <c r="XO108" s="43"/>
      <c r="XP108" s="43"/>
      <c r="XQ108" s="43"/>
      <c r="XR108" s="43"/>
      <c r="XS108" s="43"/>
      <c r="XT108" s="43"/>
      <c r="XU108" s="43"/>
      <c r="XV108" s="43"/>
      <c r="XW108" s="43"/>
      <c r="XX108" s="43"/>
      <c r="XY108" s="43"/>
      <c r="XZ108" s="43"/>
      <c r="YA108" s="43"/>
      <c r="YB108" s="43"/>
      <c r="YC108" s="43"/>
      <c r="YD108" s="43"/>
      <c r="YE108" s="43"/>
      <c r="YF108" s="43"/>
      <c r="YG108" s="43"/>
      <c r="YH108" s="43"/>
      <c r="YI108" s="43"/>
      <c r="YJ108" s="43"/>
      <c r="YK108" s="43"/>
      <c r="YL108" s="43"/>
      <c r="YM108" s="43"/>
      <c r="YN108" s="43"/>
      <c r="YO108" s="43"/>
      <c r="YP108" s="43"/>
      <c r="YQ108" s="43"/>
      <c r="YR108" s="43"/>
      <c r="YS108" s="43"/>
      <c r="YT108" s="43"/>
      <c r="YU108" s="43"/>
      <c r="YV108" s="43"/>
      <c r="YW108" s="43"/>
      <c r="YX108" s="43"/>
      <c r="YY108" s="43"/>
      <c r="YZ108" s="43"/>
      <c r="ZA108" s="43"/>
      <c r="ZB108" s="43"/>
      <c r="ZC108" s="43"/>
      <c r="ZD108" s="43"/>
      <c r="ZE108" s="43"/>
      <c r="ZF108" s="43"/>
      <c r="ZG108" s="43"/>
      <c r="ZH108" s="43"/>
      <c r="ZI108" s="43"/>
      <c r="ZJ108" s="43"/>
      <c r="ZK108" s="43"/>
      <c r="ZL108" s="43"/>
      <c r="ZM108" s="43"/>
      <c r="ZN108" s="43"/>
      <c r="ZO108" s="43"/>
      <c r="ZP108" s="43"/>
      <c r="ZQ108" s="43"/>
      <c r="ZR108" s="43"/>
      <c r="ZS108" s="43"/>
      <c r="ZT108" s="43"/>
      <c r="ZU108" s="43"/>
      <c r="ZV108" s="43"/>
      <c r="ZW108" s="43"/>
      <c r="ZX108" s="43"/>
      <c r="ZY108" s="43"/>
      <c r="ZZ108" s="43"/>
      <c r="AAA108" s="43"/>
      <c r="AAB108" s="43"/>
      <c r="AAC108" s="43"/>
      <c r="AAD108" s="43"/>
      <c r="AAE108" s="43"/>
      <c r="AAF108" s="43"/>
      <c r="AAG108" s="43"/>
      <c r="AAH108" s="43"/>
      <c r="AAI108" s="43"/>
      <c r="AAJ108" s="43"/>
      <c r="AAK108" s="43"/>
      <c r="AAL108" s="43"/>
      <c r="AAM108" s="43"/>
      <c r="AAN108" s="43"/>
      <c r="AAO108" s="43"/>
      <c r="AAP108" s="43"/>
      <c r="AAQ108" s="43"/>
      <c r="AAR108" s="43"/>
      <c r="AAS108" s="43"/>
      <c r="AAT108" s="43"/>
      <c r="AAU108" s="43"/>
      <c r="AAV108" s="43"/>
      <c r="AAW108" s="43"/>
      <c r="AAX108" s="43"/>
      <c r="AAY108" s="43"/>
      <c r="AAZ108" s="43"/>
      <c r="ABA108" s="43"/>
      <c r="ABB108" s="43"/>
      <c r="ABC108" s="43"/>
      <c r="ABD108" s="43"/>
      <c r="ABE108" s="43"/>
      <c r="ABF108" s="43"/>
      <c r="ABG108" s="43"/>
      <c r="ABH108" s="43"/>
      <c r="ABI108" s="43"/>
      <c r="ABJ108" s="43"/>
      <c r="ABK108" s="43"/>
      <c r="ABL108" s="43"/>
      <c r="ABM108" s="43"/>
      <c r="ABN108" s="43"/>
      <c r="ABO108" s="43"/>
      <c r="ABP108" s="43"/>
      <c r="ABQ108" s="43"/>
      <c r="ABR108" s="43"/>
      <c r="ABS108" s="43"/>
      <c r="ABT108" s="43"/>
      <c r="ABU108" s="43"/>
      <c r="ABV108" s="43"/>
      <c r="ABW108" s="43"/>
      <c r="ABX108" s="43"/>
      <c r="ABY108" s="43"/>
      <c r="ABZ108" s="43"/>
      <c r="ACA108" s="43"/>
      <c r="ACB108" s="43"/>
      <c r="ACC108" s="43"/>
      <c r="ACD108" s="43"/>
      <c r="ACE108" s="43"/>
      <c r="ACF108" s="43"/>
      <c r="ACG108" s="43"/>
      <c r="ACH108" s="43"/>
      <c r="ACI108" s="43"/>
      <c r="ACJ108" s="43"/>
      <c r="ACK108" s="43"/>
      <c r="ACL108" s="43"/>
      <c r="ACM108" s="43"/>
      <c r="ACN108" s="43"/>
      <c r="ACO108" s="43"/>
      <c r="ACP108" s="43"/>
      <c r="ACQ108" s="43"/>
      <c r="ACR108" s="43"/>
      <c r="ACS108" s="43"/>
      <c r="ACT108" s="43"/>
      <c r="ACU108" s="43"/>
      <c r="ACV108" s="43"/>
      <c r="ACW108" s="43"/>
      <c r="ACX108" s="43"/>
      <c r="ACY108" s="43"/>
      <c r="ACZ108" s="43"/>
      <c r="ADA108" s="43"/>
      <c r="ADB108" s="43"/>
      <c r="ADC108" s="43"/>
      <c r="ADD108" s="43"/>
      <c r="ADE108" s="43"/>
      <c r="ADF108" s="43"/>
      <c r="ADG108" s="43"/>
      <c r="ADH108" s="43"/>
      <c r="ADI108" s="43"/>
      <c r="ADJ108" s="43"/>
      <c r="ADK108" s="43"/>
      <c r="ADL108" s="43"/>
      <c r="ADM108" s="43"/>
      <c r="ADN108" s="43"/>
      <c r="ADO108" s="43"/>
      <c r="ADP108" s="43"/>
      <c r="ADQ108" s="43"/>
      <c r="ADR108" s="43"/>
      <c r="ADS108" s="43"/>
      <c r="ADT108" s="43"/>
      <c r="ADU108" s="43"/>
      <c r="ADV108" s="43"/>
      <c r="ADW108" s="43"/>
      <c r="ADX108" s="43"/>
      <c r="ADY108" s="43"/>
      <c r="ADZ108" s="43"/>
      <c r="AEA108" s="43"/>
      <c r="AEB108" s="43"/>
      <c r="AEC108" s="43"/>
      <c r="AED108" s="43"/>
      <c r="AEE108" s="43"/>
      <c r="AEF108" s="43"/>
      <c r="AEG108" s="43"/>
      <c r="AEH108" s="43"/>
      <c r="AEI108" s="43"/>
      <c r="AEJ108" s="43"/>
      <c r="AEK108" s="43"/>
      <c r="AEL108" s="43"/>
      <c r="AEM108" s="43"/>
      <c r="AEN108" s="43"/>
      <c r="AEO108" s="43"/>
      <c r="AEP108" s="43"/>
      <c r="AEQ108" s="43"/>
      <c r="AER108" s="43"/>
      <c r="AES108" s="43"/>
      <c r="AET108" s="43"/>
      <c r="AEU108" s="43"/>
      <c r="AEV108" s="43"/>
      <c r="AEW108" s="43"/>
      <c r="AEX108" s="43"/>
      <c r="AEY108" s="43"/>
      <c r="AEZ108" s="43"/>
      <c r="AFA108" s="43"/>
      <c r="AFB108" s="43"/>
      <c r="AFC108" s="43"/>
      <c r="AFD108" s="43"/>
      <c r="AFE108" s="43"/>
      <c r="AFF108" s="43"/>
      <c r="AFG108" s="43"/>
      <c r="AFH108" s="43"/>
      <c r="AFI108" s="43"/>
      <c r="AFJ108" s="43"/>
      <c r="AFK108" s="43"/>
      <c r="AFL108" s="43"/>
      <c r="AFM108" s="43"/>
      <c r="AFN108" s="43"/>
      <c r="AFO108" s="43"/>
      <c r="AFP108" s="43"/>
      <c r="AFQ108" s="43"/>
      <c r="AFR108" s="43"/>
      <c r="AFS108" s="43"/>
      <c r="AFT108" s="43"/>
      <c r="AFU108" s="43"/>
      <c r="AFV108" s="43"/>
      <c r="AFW108" s="43"/>
      <c r="AFX108" s="43"/>
      <c r="AFY108" s="43"/>
      <c r="AFZ108" s="43"/>
      <c r="AGA108" s="43"/>
      <c r="AGB108" s="43"/>
      <c r="AGC108" s="43"/>
      <c r="AGD108" s="43"/>
      <c r="AGE108" s="43"/>
      <c r="AGF108" s="43"/>
      <c r="AGG108" s="43"/>
      <c r="AGH108" s="43"/>
      <c r="AGI108" s="43"/>
      <c r="AGJ108" s="43"/>
      <c r="AGK108" s="43"/>
      <c r="AGL108" s="43"/>
      <c r="AGM108" s="43"/>
      <c r="AGN108" s="43"/>
      <c r="AGO108" s="43"/>
      <c r="AGP108" s="43"/>
      <c r="AGQ108" s="43"/>
      <c r="AGR108" s="43"/>
      <c r="AGS108" s="43"/>
      <c r="AGT108" s="43"/>
      <c r="AGU108" s="43"/>
      <c r="AGV108" s="43"/>
      <c r="AGW108" s="43"/>
      <c r="AGX108" s="43"/>
      <c r="AGY108" s="43"/>
      <c r="AGZ108" s="43"/>
      <c r="AHA108" s="43"/>
      <c r="AHB108" s="43"/>
      <c r="AHC108" s="43"/>
      <c r="AHD108" s="43"/>
      <c r="AHE108" s="43"/>
      <c r="AHF108" s="43"/>
      <c r="AHG108" s="43"/>
      <c r="AHH108" s="43"/>
      <c r="AHI108" s="43"/>
      <c r="AHJ108" s="43"/>
      <c r="AHK108" s="43"/>
      <c r="AHL108" s="43"/>
      <c r="AHM108" s="43"/>
      <c r="AHN108" s="43"/>
      <c r="AHO108" s="43"/>
      <c r="AHP108" s="43"/>
      <c r="AHQ108" s="43"/>
      <c r="AHR108" s="43"/>
      <c r="AHS108" s="43"/>
      <c r="AHT108" s="43"/>
      <c r="AHU108" s="43"/>
      <c r="AHV108" s="43"/>
      <c r="AHW108" s="43"/>
      <c r="AHX108" s="43"/>
      <c r="AHY108" s="43"/>
      <c r="AHZ108" s="43"/>
      <c r="AIA108" s="43"/>
      <c r="AIB108" s="43"/>
      <c r="AIC108" s="43"/>
      <c r="AID108" s="43"/>
      <c r="AIE108" s="43"/>
      <c r="AIF108" s="43"/>
      <c r="AIG108" s="43"/>
      <c r="AIH108" s="43"/>
      <c r="AII108" s="43"/>
      <c r="AIJ108" s="43"/>
      <c r="AIK108" s="43"/>
      <c r="AIL108" s="43"/>
      <c r="AIM108" s="43"/>
      <c r="AIN108" s="43"/>
      <c r="AIO108" s="43"/>
      <c r="AIP108" s="43"/>
      <c r="AIQ108" s="43"/>
      <c r="AIR108" s="43"/>
      <c r="AIS108" s="43"/>
      <c r="AIT108" s="43"/>
      <c r="AIU108" s="43"/>
      <c r="AIV108" s="43"/>
      <c r="AIW108" s="43"/>
      <c r="AIX108" s="43"/>
      <c r="AIY108" s="43"/>
      <c r="AIZ108" s="43"/>
      <c r="AJA108" s="43"/>
      <c r="AJB108" s="43"/>
      <c r="AJC108" s="43"/>
      <c r="AJD108" s="43"/>
      <c r="AJE108" s="43"/>
      <c r="AJF108" s="43"/>
      <c r="AJG108" s="43"/>
      <c r="AJH108" s="43"/>
      <c r="AJI108" s="43"/>
      <c r="AJJ108" s="43"/>
      <c r="AJK108" s="43"/>
      <c r="AJL108" s="43"/>
      <c r="AJM108" s="43"/>
      <c r="AJN108" s="43"/>
      <c r="AJO108" s="43"/>
      <c r="AJP108" s="43"/>
      <c r="AJQ108" s="43"/>
      <c r="AJR108" s="43"/>
      <c r="AJS108" s="43"/>
      <c r="AJT108" s="43"/>
      <c r="AJU108" s="43"/>
      <c r="AJV108" s="43"/>
      <c r="AJW108" s="43"/>
      <c r="AJX108" s="43"/>
      <c r="AJY108" s="43"/>
      <c r="AJZ108" s="43"/>
      <c r="AKA108" s="43"/>
      <c r="AKB108" s="43"/>
      <c r="AKC108" s="43"/>
      <c r="AKD108" s="43"/>
      <c r="AKE108" s="43"/>
      <c r="AKF108" s="43"/>
      <c r="AKG108" s="43"/>
      <c r="AKH108" s="43"/>
      <c r="AKI108" s="43"/>
      <c r="AKJ108" s="43"/>
      <c r="AKK108" s="43"/>
      <c r="AKL108" s="43"/>
      <c r="AKM108" s="43"/>
      <c r="AKN108" s="43"/>
      <c r="AKO108" s="43"/>
      <c r="AKP108" s="43"/>
      <c r="AKQ108" s="43"/>
      <c r="AKR108" s="43"/>
      <c r="AKS108" s="43"/>
      <c r="AKT108" s="43"/>
      <c r="AKU108" s="43"/>
      <c r="AKV108" s="43"/>
      <c r="AKW108" s="43"/>
      <c r="AKX108" s="43"/>
      <c r="AKY108" s="43"/>
      <c r="AKZ108" s="43"/>
      <c r="ALA108" s="43"/>
      <c r="ALB108" s="43"/>
      <c r="ALC108" s="43"/>
      <c r="ALD108" s="43"/>
      <c r="ALE108" s="43"/>
      <c r="ALF108" s="43"/>
      <c r="ALG108" s="43"/>
      <c r="ALH108" s="43"/>
      <c r="ALI108" s="43"/>
      <c r="ALJ108" s="43"/>
      <c r="ALK108" s="43"/>
      <c r="ALL108" s="43"/>
      <c r="ALM108" s="43"/>
      <c r="ALN108" s="43"/>
      <c r="ALO108" s="43"/>
      <c r="ALP108" s="43"/>
      <c r="ALQ108" s="43"/>
      <c r="ALR108" s="43"/>
      <c r="ALS108" s="43"/>
      <c r="ALT108" s="43"/>
      <c r="ALU108" s="43"/>
      <c r="ALV108" s="43"/>
      <c r="ALW108" s="43"/>
      <c r="ALX108" s="43"/>
      <c r="ALY108" s="43"/>
      <c r="ALZ108" s="43"/>
      <c r="AMA108" s="43"/>
      <c r="AMB108" s="43"/>
      <c r="AMC108" s="43"/>
      <c r="AMD108" s="43"/>
      <c r="AME108" s="43"/>
      <c r="AMF108" s="43"/>
      <c r="AMG108" s="43"/>
      <c r="AMH108" s="43"/>
      <c r="AMI108" s="43"/>
      <c r="AMJ108" s="43"/>
      <c r="AMK108" s="43"/>
      <c r="AML108" s="43"/>
      <c r="AMM108" s="43"/>
      <c r="AMN108" s="43"/>
      <c r="AMO108" s="43"/>
      <c r="AMP108" s="43"/>
      <c r="AMQ108" s="43"/>
      <c r="AMR108" s="43"/>
      <c r="AMS108" s="43"/>
    </row>
    <row r="109" spans="1:1033" x14ac:dyDescent="0.2">
      <c r="A109" s="364"/>
      <c r="B109" s="44">
        <v>55</v>
      </c>
      <c r="C109" s="45" t="s">
        <v>103</v>
      </c>
      <c r="D109" s="366"/>
      <c r="E109" s="132">
        <v>4260</v>
      </c>
      <c r="F109" s="132"/>
      <c r="G109" s="132"/>
      <c r="H109" s="132">
        <v>4242</v>
      </c>
      <c r="I109" s="132">
        <v>1</v>
      </c>
      <c r="J109" s="132">
        <v>288</v>
      </c>
      <c r="K109" s="132">
        <v>144</v>
      </c>
      <c r="L109" s="132">
        <v>2075.98</v>
      </c>
      <c r="M109" s="132">
        <v>1037.99</v>
      </c>
      <c r="N109" s="132">
        <v>4151.97</v>
      </c>
      <c r="O109" s="90">
        <f t="shared" si="60"/>
        <v>1145.9437200000002</v>
      </c>
      <c r="P109" s="132"/>
      <c r="Q109" s="90">
        <f t="shared" si="61"/>
        <v>0</v>
      </c>
      <c r="R109" s="132"/>
      <c r="S109" s="132"/>
      <c r="T109" s="90">
        <f t="shared" si="62"/>
        <v>0</v>
      </c>
      <c r="U109" s="132"/>
      <c r="V109" s="132"/>
      <c r="W109" s="132"/>
      <c r="X109" s="132"/>
      <c r="Y109" s="132">
        <v>4151.97</v>
      </c>
      <c r="Z109" s="132">
        <v>1</v>
      </c>
      <c r="AA109" s="132">
        <v>4151.97</v>
      </c>
      <c r="AB109" s="90">
        <f t="shared" ref="AB109:AB111" si="65">AA109</f>
        <v>4151.97</v>
      </c>
      <c r="AC109" s="132">
        <v>4151.97</v>
      </c>
      <c r="AD109" s="132">
        <v>1</v>
      </c>
      <c r="AE109" s="132">
        <v>1</v>
      </c>
      <c r="AF109" s="132">
        <v>4151.97</v>
      </c>
      <c r="AG109" s="84">
        <f t="shared" si="63"/>
        <v>1144.2829320000001</v>
      </c>
      <c r="AH109" s="132">
        <v>8485.89</v>
      </c>
      <c r="AI109" s="86">
        <f t="shared" ref="AI109:AI111" si="66">AH109*$AH$9</f>
        <v>5770.4052000000001</v>
      </c>
      <c r="AJ109" s="132">
        <v>4151.97</v>
      </c>
      <c r="AK109" s="86">
        <f t="shared" si="64"/>
        <v>3227.7414779999999</v>
      </c>
      <c r="AL109" s="86">
        <v>1</v>
      </c>
      <c r="AM109" s="132"/>
      <c r="AN109" s="132">
        <v>4151.97</v>
      </c>
      <c r="AO109" s="132">
        <v>1</v>
      </c>
      <c r="AP109" s="132">
        <v>1550</v>
      </c>
      <c r="AQ109" s="132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  <c r="IW109" s="43"/>
      <c r="IX109" s="43"/>
      <c r="IY109" s="43"/>
      <c r="IZ109" s="43"/>
      <c r="JA109" s="43"/>
      <c r="JB109" s="43"/>
      <c r="JC109" s="43"/>
      <c r="JD109" s="43"/>
      <c r="JE109" s="43"/>
      <c r="JF109" s="43"/>
      <c r="JG109" s="43"/>
      <c r="JH109" s="43"/>
      <c r="JI109" s="43"/>
      <c r="JJ109" s="43"/>
      <c r="JK109" s="43"/>
      <c r="JL109" s="43"/>
      <c r="JM109" s="43"/>
      <c r="JN109" s="43"/>
      <c r="JO109" s="43"/>
      <c r="JP109" s="43"/>
      <c r="JQ109" s="43"/>
      <c r="JR109" s="43"/>
      <c r="JS109" s="43"/>
      <c r="JT109" s="43"/>
      <c r="JU109" s="43"/>
      <c r="JV109" s="43"/>
      <c r="JW109" s="43"/>
      <c r="JX109" s="43"/>
      <c r="JY109" s="43"/>
      <c r="JZ109" s="43"/>
      <c r="KA109" s="43"/>
      <c r="KB109" s="43"/>
      <c r="KC109" s="43"/>
      <c r="KD109" s="43"/>
      <c r="KE109" s="43"/>
      <c r="KF109" s="43"/>
      <c r="KG109" s="43"/>
      <c r="KH109" s="43"/>
      <c r="KI109" s="43"/>
      <c r="KJ109" s="43"/>
      <c r="KK109" s="43"/>
      <c r="KL109" s="43"/>
      <c r="KM109" s="43"/>
      <c r="KN109" s="43"/>
      <c r="KO109" s="43"/>
      <c r="KP109" s="43"/>
      <c r="KQ109" s="43"/>
      <c r="KR109" s="43"/>
      <c r="KS109" s="43"/>
      <c r="KT109" s="43"/>
      <c r="KU109" s="43"/>
      <c r="KV109" s="43"/>
      <c r="KW109" s="43"/>
      <c r="KX109" s="43"/>
      <c r="KY109" s="43"/>
      <c r="KZ109" s="43"/>
      <c r="LA109" s="43"/>
      <c r="LB109" s="43"/>
      <c r="LC109" s="43"/>
      <c r="LD109" s="43"/>
      <c r="LE109" s="43"/>
      <c r="LF109" s="43"/>
      <c r="LG109" s="43"/>
      <c r="LH109" s="43"/>
      <c r="LI109" s="43"/>
      <c r="LJ109" s="43"/>
      <c r="LK109" s="43"/>
      <c r="LL109" s="43"/>
      <c r="LM109" s="43"/>
      <c r="LN109" s="43"/>
      <c r="LO109" s="43"/>
      <c r="LP109" s="43"/>
      <c r="LQ109" s="43"/>
      <c r="LR109" s="43"/>
      <c r="LS109" s="43"/>
      <c r="LT109" s="43"/>
      <c r="LU109" s="43"/>
      <c r="LV109" s="43"/>
      <c r="LW109" s="43"/>
      <c r="LX109" s="43"/>
      <c r="LY109" s="43"/>
      <c r="LZ109" s="43"/>
      <c r="MA109" s="43"/>
      <c r="MB109" s="43"/>
      <c r="MC109" s="43"/>
      <c r="MD109" s="43"/>
      <c r="ME109" s="43"/>
      <c r="MF109" s="43"/>
      <c r="MG109" s="43"/>
      <c r="MH109" s="43"/>
      <c r="MI109" s="43"/>
      <c r="MJ109" s="43"/>
      <c r="MK109" s="43"/>
      <c r="ML109" s="43"/>
      <c r="MM109" s="43"/>
      <c r="MN109" s="43"/>
      <c r="MO109" s="43"/>
      <c r="MP109" s="43"/>
      <c r="MQ109" s="43"/>
      <c r="MR109" s="43"/>
      <c r="MS109" s="43"/>
      <c r="MT109" s="43"/>
      <c r="MU109" s="43"/>
      <c r="MV109" s="43"/>
      <c r="MW109" s="43"/>
      <c r="MX109" s="43"/>
      <c r="MY109" s="43"/>
      <c r="MZ109" s="43"/>
      <c r="NA109" s="43"/>
      <c r="NB109" s="43"/>
      <c r="NC109" s="43"/>
      <c r="ND109" s="43"/>
      <c r="NE109" s="43"/>
      <c r="NF109" s="43"/>
      <c r="NG109" s="43"/>
      <c r="NH109" s="43"/>
      <c r="NI109" s="43"/>
      <c r="NJ109" s="43"/>
      <c r="NK109" s="43"/>
      <c r="NL109" s="43"/>
      <c r="NM109" s="43"/>
      <c r="NN109" s="43"/>
      <c r="NO109" s="43"/>
      <c r="NP109" s="43"/>
      <c r="NQ109" s="43"/>
      <c r="NR109" s="43"/>
      <c r="NS109" s="43"/>
      <c r="NT109" s="43"/>
      <c r="NU109" s="43"/>
      <c r="NV109" s="43"/>
      <c r="NW109" s="43"/>
      <c r="NX109" s="43"/>
      <c r="NY109" s="43"/>
      <c r="NZ109" s="43"/>
      <c r="OA109" s="43"/>
      <c r="OB109" s="43"/>
      <c r="OC109" s="43"/>
      <c r="OD109" s="43"/>
      <c r="OE109" s="43"/>
      <c r="OF109" s="43"/>
      <c r="OG109" s="43"/>
      <c r="OH109" s="43"/>
      <c r="OI109" s="43"/>
      <c r="OJ109" s="43"/>
      <c r="OK109" s="43"/>
      <c r="OL109" s="43"/>
      <c r="OM109" s="43"/>
      <c r="ON109" s="43"/>
      <c r="OO109" s="43"/>
      <c r="OP109" s="43"/>
      <c r="OQ109" s="43"/>
      <c r="OR109" s="43"/>
      <c r="OS109" s="43"/>
      <c r="OT109" s="43"/>
      <c r="OU109" s="43"/>
      <c r="OV109" s="43"/>
      <c r="OW109" s="43"/>
      <c r="OX109" s="43"/>
      <c r="OY109" s="43"/>
      <c r="OZ109" s="43"/>
      <c r="PA109" s="43"/>
      <c r="PB109" s="43"/>
      <c r="PC109" s="43"/>
      <c r="PD109" s="43"/>
      <c r="PE109" s="43"/>
      <c r="PF109" s="43"/>
      <c r="PG109" s="43"/>
      <c r="PH109" s="43"/>
      <c r="PI109" s="43"/>
      <c r="PJ109" s="43"/>
      <c r="PK109" s="43"/>
      <c r="PL109" s="43"/>
      <c r="PM109" s="43"/>
      <c r="PN109" s="43"/>
      <c r="PO109" s="43"/>
      <c r="PP109" s="43"/>
      <c r="PQ109" s="43"/>
      <c r="PR109" s="43"/>
      <c r="PS109" s="43"/>
      <c r="PT109" s="43"/>
      <c r="PU109" s="43"/>
      <c r="PV109" s="43"/>
      <c r="PW109" s="43"/>
      <c r="PX109" s="43"/>
      <c r="PY109" s="43"/>
      <c r="PZ109" s="43"/>
      <c r="QA109" s="43"/>
      <c r="QB109" s="43"/>
      <c r="QC109" s="43"/>
      <c r="QD109" s="43"/>
      <c r="QE109" s="43"/>
      <c r="QF109" s="43"/>
      <c r="QG109" s="43"/>
      <c r="QH109" s="43"/>
      <c r="QI109" s="43"/>
      <c r="QJ109" s="43"/>
      <c r="QK109" s="43"/>
      <c r="QL109" s="43"/>
      <c r="QM109" s="43"/>
      <c r="QN109" s="43"/>
      <c r="QO109" s="43"/>
      <c r="QP109" s="43"/>
      <c r="QQ109" s="43"/>
      <c r="QR109" s="43"/>
      <c r="QS109" s="43"/>
      <c r="QT109" s="43"/>
      <c r="QU109" s="43"/>
      <c r="QV109" s="43"/>
      <c r="QW109" s="43"/>
      <c r="QX109" s="43"/>
      <c r="QY109" s="43"/>
      <c r="QZ109" s="43"/>
      <c r="RA109" s="43"/>
      <c r="RB109" s="43"/>
      <c r="RC109" s="43"/>
      <c r="RD109" s="43"/>
      <c r="RE109" s="43"/>
      <c r="RF109" s="43"/>
      <c r="RG109" s="43"/>
      <c r="RH109" s="43"/>
      <c r="RI109" s="43"/>
      <c r="RJ109" s="43"/>
      <c r="RK109" s="43"/>
      <c r="RL109" s="43"/>
      <c r="RM109" s="43"/>
      <c r="RN109" s="43"/>
      <c r="RO109" s="43"/>
      <c r="RP109" s="43"/>
      <c r="RQ109" s="43"/>
      <c r="RR109" s="43"/>
      <c r="RS109" s="43"/>
      <c r="RT109" s="43"/>
      <c r="RU109" s="43"/>
      <c r="RV109" s="43"/>
      <c r="RW109" s="43"/>
      <c r="RX109" s="43"/>
      <c r="RY109" s="43"/>
      <c r="RZ109" s="43"/>
      <c r="SA109" s="43"/>
      <c r="SB109" s="43"/>
      <c r="SC109" s="43"/>
      <c r="SD109" s="43"/>
      <c r="SE109" s="43"/>
      <c r="SF109" s="43"/>
      <c r="SG109" s="43"/>
      <c r="SH109" s="43"/>
      <c r="SI109" s="43"/>
      <c r="SJ109" s="43"/>
      <c r="SK109" s="43"/>
      <c r="SL109" s="43"/>
      <c r="SM109" s="43"/>
      <c r="SN109" s="43"/>
      <c r="SO109" s="43"/>
      <c r="SP109" s="43"/>
      <c r="SQ109" s="43"/>
      <c r="SR109" s="43"/>
      <c r="SS109" s="43"/>
      <c r="ST109" s="43"/>
      <c r="SU109" s="43"/>
      <c r="SV109" s="43"/>
      <c r="SW109" s="43"/>
      <c r="SX109" s="43"/>
      <c r="SY109" s="43"/>
      <c r="SZ109" s="43"/>
      <c r="TA109" s="43"/>
      <c r="TB109" s="43"/>
      <c r="TC109" s="43"/>
      <c r="TD109" s="43"/>
      <c r="TE109" s="43"/>
      <c r="TF109" s="43"/>
      <c r="TG109" s="43"/>
      <c r="TH109" s="43"/>
      <c r="TI109" s="43"/>
      <c r="TJ109" s="43"/>
      <c r="TK109" s="43"/>
      <c r="TL109" s="43"/>
      <c r="TM109" s="43"/>
      <c r="TN109" s="43"/>
      <c r="TO109" s="43"/>
      <c r="TP109" s="43"/>
      <c r="TQ109" s="43"/>
      <c r="TR109" s="43"/>
      <c r="TS109" s="43"/>
      <c r="TT109" s="43"/>
      <c r="TU109" s="43"/>
      <c r="TV109" s="43"/>
      <c r="TW109" s="43"/>
      <c r="TX109" s="43"/>
      <c r="TY109" s="43"/>
      <c r="TZ109" s="43"/>
      <c r="UA109" s="43"/>
      <c r="UB109" s="43"/>
      <c r="UC109" s="43"/>
      <c r="UD109" s="43"/>
      <c r="UE109" s="43"/>
      <c r="UF109" s="43"/>
      <c r="UG109" s="43"/>
      <c r="UH109" s="43"/>
      <c r="UI109" s="43"/>
      <c r="UJ109" s="43"/>
      <c r="UK109" s="43"/>
      <c r="UL109" s="43"/>
      <c r="UM109" s="43"/>
      <c r="UN109" s="43"/>
      <c r="UO109" s="43"/>
      <c r="UP109" s="43"/>
      <c r="UQ109" s="43"/>
      <c r="UR109" s="43"/>
      <c r="US109" s="43"/>
      <c r="UT109" s="43"/>
      <c r="UU109" s="43"/>
      <c r="UV109" s="43"/>
      <c r="UW109" s="43"/>
      <c r="UX109" s="43"/>
      <c r="UY109" s="43"/>
      <c r="UZ109" s="43"/>
      <c r="VA109" s="43"/>
      <c r="VB109" s="43"/>
      <c r="VC109" s="43"/>
      <c r="VD109" s="43"/>
      <c r="VE109" s="43"/>
      <c r="VF109" s="43"/>
      <c r="VG109" s="43"/>
      <c r="VH109" s="43"/>
      <c r="VI109" s="43"/>
      <c r="VJ109" s="43"/>
      <c r="VK109" s="43"/>
      <c r="VL109" s="43"/>
      <c r="VM109" s="43"/>
      <c r="VN109" s="43"/>
      <c r="VO109" s="43"/>
      <c r="VP109" s="43"/>
      <c r="VQ109" s="43"/>
      <c r="VR109" s="43"/>
      <c r="VS109" s="43"/>
      <c r="VT109" s="43"/>
      <c r="VU109" s="43"/>
      <c r="VV109" s="43"/>
      <c r="VW109" s="43"/>
      <c r="VX109" s="43"/>
      <c r="VY109" s="43"/>
      <c r="VZ109" s="43"/>
      <c r="WA109" s="43"/>
      <c r="WB109" s="43"/>
      <c r="WC109" s="43"/>
      <c r="WD109" s="43"/>
      <c r="WE109" s="43"/>
      <c r="WF109" s="43"/>
      <c r="WG109" s="43"/>
      <c r="WH109" s="43"/>
      <c r="WI109" s="43"/>
      <c r="WJ109" s="43"/>
      <c r="WK109" s="43"/>
      <c r="WL109" s="43"/>
      <c r="WM109" s="43"/>
      <c r="WN109" s="43"/>
      <c r="WO109" s="43"/>
      <c r="WP109" s="43"/>
      <c r="WQ109" s="43"/>
      <c r="WR109" s="43"/>
      <c r="WS109" s="43"/>
      <c r="WT109" s="43"/>
      <c r="WU109" s="43"/>
      <c r="WV109" s="43"/>
      <c r="WW109" s="43"/>
      <c r="WX109" s="43"/>
      <c r="WY109" s="43"/>
      <c r="WZ109" s="43"/>
      <c r="XA109" s="43"/>
      <c r="XB109" s="43"/>
      <c r="XC109" s="43"/>
      <c r="XD109" s="43"/>
      <c r="XE109" s="43"/>
      <c r="XF109" s="43"/>
      <c r="XG109" s="43"/>
      <c r="XH109" s="43"/>
      <c r="XI109" s="43"/>
      <c r="XJ109" s="43"/>
      <c r="XK109" s="43"/>
      <c r="XL109" s="43"/>
      <c r="XM109" s="43"/>
      <c r="XN109" s="43"/>
      <c r="XO109" s="43"/>
      <c r="XP109" s="43"/>
      <c r="XQ109" s="43"/>
      <c r="XR109" s="43"/>
      <c r="XS109" s="43"/>
      <c r="XT109" s="43"/>
      <c r="XU109" s="43"/>
      <c r="XV109" s="43"/>
      <c r="XW109" s="43"/>
      <c r="XX109" s="43"/>
      <c r="XY109" s="43"/>
      <c r="XZ109" s="43"/>
      <c r="YA109" s="43"/>
      <c r="YB109" s="43"/>
      <c r="YC109" s="43"/>
      <c r="YD109" s="43"/>
      <c r="YE109" s="43"/>
      <c r="YF109" s="43"/>
      <c r="YG109" s="43"/>
      <c r="YH109" s="43"/>
      <c r="YI109" s="43"/>
      <c r="YJ109" s="43"/>
      <c r="YK109" s="43"/>
      <c r="YL109" s="43"/>
      <c r="YM109" s="43"/>
      <c r="YN109" s="43"/>
      <c r="YO109" s="43"/>
      <c r="YP109" s="43"/>
      <c r="YQ109" s="43"/>
      <c r="YR109" s="43"/>
      <c r="YS109" s="43"/>
      <c r="YT109" s="43"/>
      <c r="YU109" s="43"/>
      <c r="YV109" s="43"/>
      <c r="YW109" s="43"/>
      <c r="YX109" s="43"/>
      <c r="YY109" s="43"/>
      <c r="YZ109" s="43"/>
      <c r="ZA109" s="43"/>
      <c r="ZB109" s="43"/>
      <c r="ZC109" s="43"/>
      <c r="ZD109" s="43"/>
      <c r="ZE109" s="43"/>
      <c r="ZF109" s="43"/>
      <c r="ZG109" s="43"/>
      <c r="ZH109" s="43"/>
      <c r="ZI109" s="43"/>
      <c r="ZJ109" s="43"/>
      <c r="ZK109" s="43"/>
      <c r="ZL109" s="43"/>
      <c r="ZM109" s="43"/>
      <c r="ZN109" s="43"/>
      <c r="ZO109" s="43"/>
      <c r="ZP109" s="43"/>
      <c r="ZQ109" s="43"/>
      <c r="ZR109" s="43"/>
      <c r="ZS109" s="43"/>
      <c r="ZT109" s="43"/>
      <c r="ZU109" s="43"/>
      <c r="ZV109" s="43"/>
      <c r="ZW109" s="43"/>
      <c r="ZX109" s="43"/>
      <c r="ZY109" s="43"/>
      <c r="ZZ109" s="43"/>
      <c r="AAA109" s="43"/>
      <c r="AAB109" s="43"/>
      <c r="AAC109" s="43"/>
      <c r="AAD109" s="43"/>
      <c r="AAE109" s="43"/>
      <c r="AAF109" s="43"/>
      <c r="AAG109" s="43"/>
      <c r="AAH109" s="43"/>
      <c r="AAI109" s="43"/>
      <c r="AAJ109" s="43"/>
      <c r="AAK109" s="43"/>
      <c r="AAL109" s="43"/>
      <c r="AAM109" s="43"/>
      <c r="AAN109" s="43"/>
      <c r="AAO109" s="43"/>
      <c r="AAP109" s="43"/>
      <c r="AAQ109" s="43"/>
      <c r="AAR109" s="43"/>
      <c r="AAS109" s="43"/>
      <c r="AAT109" s="43"/>
      <c r="AAU109" s="43"/>
      <c r="AAV109" s="43"/>
      <c r="AAW109" s="43"/>
      <c r="AAX109" s="43"/>
      <c r="AAY109" s="43"/>
      <c r="AAZ109" s="43"/>
      <c r="ABA109" s="43"/>
      <c r="ABB109" s="43"/>
      <c r="ABC109" s="43"/>
      <c r="ABD109" s="43"/>
      <c r="ABE109" s="43"/>
      <c r="ABF109" s="43"/>
      <c r="ABG109" s="43"/>
      <c r="ABH109" s="43"/>
      <c r="ABI109" s="43"/>
      <c r="ABJ109" s="43"/>
      <c r="ABK109" s="43"/>
      <c r="ABL109" s="43"/>
      <c r="ABM109" s="43"/>
      <c r="ABN109" s="43"/>
      <c r="ABO109" s="43"/>
      <c r="ABP109" s="43"/>
      <c r="ABQ109" s="43"/>
      <c r="ABR109" s="43"/>
      <c r="ABS109" s="43"/>
      <c r="ABT109" s="43"/>
      <c r="ABU109" s="43"/>
      <c r="ABV109" s="43"/>
      <c r="ABW109" s="43"/>
      <c r="ABX109" s="43"/>
      <c r="ABY109" s="43"/>
      <c r="ABZ109" s="43"/>
      <c r="ACA109" s="43"/>
      <c r="ACB109" s="43"/>
      <c r="ACC109" s="43"/>
      <c r="ACD109" s="43"/>
      <c r="ACE109" s="43"/>
      <c r="ACF109" s="43"/>
      <c r="ACG109" s="43"/>
      <c r="ACH109" s="43"/>
      <c r="ACI109" s="43"/>
      <c r="ACJ109" s="43"/>
      <c r="ACK109" s="43"/>
      <c r="ACL109" s="43"/>
      <c r="ACM109" s="43"/>
      <c r="ACN109" s="43"/>
      <c r="ACO109" s="43"/>
      <c r="ACP109" s="43"/>
      <c r="ACQ109" s="43"/>
      <c r="ACR109" s="43"/>
      <c r="ACS109" s="43"/>
      <c r="ACT109" s="43"/>
      <c r="ACU109" s="43"/>
      <c r="ACV109" s="43"/>
      <c r="ACW109" s="43"/>
      <c r="ACX109" s="43"/>
      <c r="ACY109" s="43"/>
      <c r="ACZ109" s="43"/>
      <c r="ADA109" s="43"/>
      <c r="ADB109" s="43"/>
      <c r="ADC109" s="43"/>
      <c r="ADD109" s="43"/>
      <c r="ADE109" s="43"/>
      <c r="ADF109" s="43"/>
      <c r="ADG109" s="43"/>
      <c r="ADH109" s="43"/>
      <c r="ADI109" s="43"/>
      <c r="ADJ109" s="43"/>
      <c r="ADK109" s="43"/>
      <c r="ADL109" s="43"/>
      <c r="ADM109" s="43"/>
      <c r="ADN109" s="43"/>
      <c r="ADO109" s="43"/>
      <c r="ADP109" s="43"/>
      <c r="ADQ109" s="43"/>
      <c r="ADR109" s="43"/>
      <c r="ADS109" s="43"/>
      <c r="ADT109" s="43"/>
      <c r="ADU109" s="43"/>
      <c r="ADV109" s="43"/>
      <c r="ADW109" s="43"/>
      <c r="ADX109" s="43"/>
      <c r="ADY109" s="43"/>
      <c r="ADZ109" s="43"/>
      <c r="AEA109" s="43"/>
      <c r="AEB109" s="43"/>
      <c r="AEC109" s="43"/>
      <c r="AED109" s="43"/>
      <c r="AEE109" s="43"/>
      <c r="AEF109" s="43"/>
      <c r="AEG109" s="43"/>
      <c r="AEH109" s="43"/>
      <c r="AEI109" s="43"/>
      <c r="AEJ109" s="43"/>
      <c r="AEK109" s="43"/>
      <c r="AEL109" s="43"/>
      <c r="AEM109" s="43"/>
      <c r="AEN109" s="43"/>
      <c r="AEO109" s="43"/>
      <c r="AEP109" s="43"/>
      <c r="AEQ109" s="43"/>
      <c r="AER109" s="43"/>
      <c r="AES109" s="43"/>
      <c r="AET109" s="43"/>
      <c r="AEU109" s="43"/>
      <c r="AEV109" s="43"/>
      <c r="AEW109" s="43"/>
      <c r="AEX109" s="43"/>
      <c r="AEY109" s="43"/>
      <c r="AEZ109" s="43"/>
      <c r="AFA109" s="43"/>
      <c r="AFB109" s="43"/>
      <c r="AFC109" s="43"/>
      <c r="AFD109" s="43"/>
      <c r="AFE109" s="43"/>
      <c r="AFF109" s="43"/>
      <c r="AFG109" s="43"/>
      <c r="AFH109" s="43"/>
      <c r="AFI109" s="43"/>
      <c r="AFJ109" s="43"/>
      <c r="AFK109" s="43"/>
      <c r="AFL109" s="43"/>
      <c r="AFM109" s="43"/>
      <c r="AFN109" s="43"/>
      <c r="AFO109" s="43"/>
      <c r="AFP109" s="43"/>
      <c r="AFQ109" s="43"/>
      <c r="AFR109" s="43"/>
      <c r="AFS109" s="43"/>
      <c r="AFT109" s="43"/>
      <c r="AFU109" s="43"/>
      <c r="AFV109" s="43"/>
      <c r="AFW109" s="43"/>
      <c r="AFX109" s="43"/>
      <c r="AFY109" s="43"/>
      <c r="AFZ109" s="43"/>
      <c r="AGA109" s="43"/>
      <c r="AGB109" s="43"/>
      <c r="AGC109" s="43"/>
      <c r="AGD109" s="43"/>
      <c r="AGE109" s="43"/>
      <c r="AGF109" s="43"/>
      <c r="AGG109" s="43"/>
      <c r="AGH109" s="43"/>
      <c r="AGI109" s="43"/>
      <c r="AGJ109" s="43"/>
      <c r="AGK109" s="43"/>
      <c r="AGL109" s="43"/>
      <c r="AGM109" s="43"/>
      <c r="AGN109" s="43"/>
      <c r="AGO109" s="43"/>
      <c r="AGP109" s="43"/>
      <c r="AGQ109" s="43"/>
      <c r="AGR109" s="43"/>
      <c r="AGS109" s="43"/>
      <c r="AGT109" s="43"/>
      <c r="AGU109" s="43"/>
      <c r="AGV109" s="43"/>
      <c r="AGW109" s="43"/>
      <c r="AGX109" s="43"/>
      <c r="AGY109" s="43"/>
      <c r="AGZ109" s="43"/>
      <c r="AHA109" s="43"/>
      <c r="AHB109" s="43"/>
      <c r="AHC109" s="43"/>
      <c r="AHD109" s="43"/>
      <c r="AHE109" s="43"/>
      <c r="AHF109" s="43"/>
      <c r="AHG109" s="43"/>
      <c r="AHH109" s="43"/>
      <c r="AHI109" s="43"/>
      <c r="AHJ109" s="43"/>
      <c r="AHK109" s="43"/>
      <c r="AHL109" s="43"/>
      <c r="AHM109" s="43"/>
      <c r="AHN109" s="43"/>
      <c r="AHO109" s="43"/>
      <c r="AHP109" s="43"/>
      <c r="AHQ109" s="43"/>
      <c r="AHR109" s="43"/>
      <c r="AHS109" s="43"/>
      <c r="AHT109" s="43"/>
      <c r="AHU109" s="43"/>
      <c r="AHV109" s="43"/>
      <c r="AHW109" s="43"/>
      <c r="AHX109" s="43"/>
      <c r="AHY109" s="43"/>
      <c r="AHZ109" s="43"/>
      <c r="AIA109" s="43"/>
      <c r="AIB109" s="43"/>
      <c r="AIC109" s="43"/>
      <c r="AID109" s="43"/>
      <c r="AIE109" s="43"/>
      <c r="AIF109" s="43"/>
      <c r="AIG109" s="43"/>
      <c r="AIH109" s="43"/>
      <c r="AII109" s="43"/>
      <c r="AIJ109" s="43"/>
      <c r="AIK109" s="43"/>
      <c r="AIL109" s="43"/>
      <c r="AIM109" s="43"/>
      <c r="AIN109" s="43"/>
      <c r="AIO109" s="43"/>
      <c r="AIP109" s="43"/>
      <c r="AIQ109" s="43"/>
      <c r="AIR109" s="43"/>
      <c r="AIS109" s="43"/>
      <c r="AIT109" s="43"/>
      <c r="AIU109" s="43"/>
      <c r="AIV109" s="43"/>
      <c r="AIW109" s="43"/>
      <c r="AIX109" s="43"/>
      <c r="AIY109" s="43"/>
      <c r="AIZ109" s="43"/>
      <c r="AJA109" s="43"/>
      <c r="AJB109" s="43"/>
      <c r="AJC109" s="43"/>
      <c r="AJD109" s="43"/>
      <c r="AJE109" s="43"/>
      <c r="AJF109" s="43"/>
      <c r="AJG109" s="43"/>
      <c r="AJH109" s="43"/>
      <c r="AJI109" s="43"/>
      <c r="AJJ109" s="43"/>
      <c r="AJK109" s="43"/>
      <c r="AJL109" s="43"/>
      <c r="AJM109" s="43"/>
      <c r="AJN109" s="43"/>
      <c r="AJO109" s="43"/>
      <c r="AJP109" s="43"/>
      <c r="AJQ109" s="43"/>
      <c r="AJR109" s="43"/>
      <c r="AJS109" s="43"/>
      <c r="AJT109" s="43"/>
      <c r="AJU109" s="43"/>
      <c r="AJV109" s="43"/>
      <c r="AJW109" s="43"/>
      <c r="AJX109" s="43"/>
      <c r="AJY109" s="43"/>
      <c r="AJZ109" s="43"/>
      <c r="AKA109" s="43"/>
      <c r="AKB109" s="43"/>
      <c r="AKC109" s="43"/>
      <c r="AKD109" s="43"/>
      <c r="AKE109" s="43"/>
      <c r="AKF109" s="43"/>
      <c r="AKG109" s="43"/>
      <c r="AKH109" s="43"/>
      <c r="AKI109" s="43"/>
      <c r="AKJ109" s="43"/>
      <c r="AKK109" s="43"/>
      <c r="AKL109" s="43"/>
      <c r="AKM109" s="43"/>
      <c r="AKN109" s="43"/>
      <c r="AKO109" s="43"/>
      <c r="AKP109" s="43"/>
      <c r="AKQ109" s="43"/>
      <c r="AKR109" s="43"/>
      <c r="AKS109" s="43"/>
      <c r="AKT109" s="43"/>
      <c r="AKU109" s="43"/>
      <c r="AKV109" s="43"/>
      <c r="AKW109" s="43"/>
      <c r="AKX109" s="43"/>
      <c r="AKY109" s="43"/>
      <c r="AKZ109" s="43"/>
      <c r="ALA109" s="43"/>
      <c r="ALB109" s="43"/>
      <c r="ALC109" s="43"/>
      <c r="ALD109" s="43"/>
      <c r="ALE109" s="43"/>
      <c r="ALF109" s="43"/>
      <c r="ALG109" s="43"/>
      <c r="ALH109" s="43"/>
      <c r="ALI109" s="43"/>
      <c r="ALJ109" s="43"/>
      <c r="ALK109" s="43"/>
      <c r="ALL109" s="43"/>
      <c r="ALM109" s="43"/>
      <c r="ALN109" s="43"/>
      <c r="ALO109" s="43"/>
      <c r="ALP109" s="43"/>
      <c r="ALQ109" s="43"/>
      <c r="ALR109" s="43"/>
      <c r="ALS109" s="43"/>
      <c r="ALT109" s="43"/>
      <c r="ALU109" s="43"/>
      <c r="ALV109" s="43"/>
      <c r="ALW109" s="43"/>
      <c r="ALX109" s="43"/>
      <c r="ALY109" s="43"/>
      <c r="ALZ109" s="43"/>
      <c r="AMA109" s="43"/>
      <c r="AMB109" s="43"/>
      <c r="AMC109" s="43"/>
      <c r="AMD109" s="43"/>
      <c r="AME109" s="43"/>
      <c r="AMF109" s="43"/>
      <c r="AMG109" s="43"/>
      <c r="AMH109" s="43"/>
      <c r="AMI109" s="43"/>
      <c r="AMJ109" s="43"/>
      <c r="AMK109" s="43"/>
      <c r="AML109" s="43"/>
      <c r="AMM109" s="43"/>
      <c r="AMN109" s="43"/>
      <c r="AMO109" s="43"/>
      <c r="AMP109" s="43"/>
      <c r="AMQ109" s="43"/>
      <c r="AMR109" s="43"/>
      <c r="AMS109" s="43"/>
    </row>
    <row r="110" spans="1:1033" ht="15" hidden="1" customHeight="1" x14ac:dyDescent="0.2">
      <c r="A110" s="364"/>
      <c r="B110" s="44">
        <v>56</v>
      </c>
      <c r="C110" s="45" t="s">
        <v>135</v>
      </c>
      <c r="D110" s="36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90">
        <f t="shared" si="60"/>
        <v>0</v>
      </c>
      <c r="P110" s="132"/>
      <c r="Q110" s="90">
        <f t="shared" si="61"/>
        <v>0</v>
      </c>
      <c r="R110" s="132"/>
      <c r="S110" s="132"/>
      <c r="T110" s="90">
        <f t="shared" si="62"/>
        <v>0</v>
      </c>
      <c r="U110" s="132"/>
      <c r="V110" s="132"/>
      <c r="W110" s="132"/>
      <c r="X110" s="132"/>
      <c r="Y110" s="132"/>
      <c r="Z110" s="132"/>
      <c r="AA110" s="132"/>
      <c r="AB110" s="90">
        <f t="shared" si="65"/>
        <v>0</v>
      </c>
      <c r="AC110" s="132"/>
      <c r="AD110" s="132"/>
      <c r="AE110" s="132"/>
      <c r="AF110" s="132"/>
      <c r="AG110" s="88">
        <f t="shared" si="63"/>
        <v>0</v>
      </c>
      <c r="AH110" s="132"/>
      <c r="AI110" s="90">
        <f t="shared" si="66"/>
        <v>0</v>
      </c>
      <c r="AJ110" s="132"/>
      <c r="AK110" s="90">
        <f t="shared" si="64"/>
        <v>0</v>
      </c>
      <c r="AL110" s="90"/>
      <c r="AM110" s="132"/>
      <c r="AN110" s="132"/>
      <c r="AO110" s="132"/>
      <c r="AP110" s="132"/>
      <c r="AQ110" s="132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  <c r="IW110" s="43"/>
      <c r="IX110" s="43"/>
      <c r="IY110" s="43"/>
      <c r="IZ110" s="43"/>
      <c r="JA110" s="43"/>
      <c r="JB110" s="43"/>
      <c r="JC110" s="43"/>
      <c r="JD110" s="43"/>
      <c r="JE110" s="43"/>
      <c r="JF110" s="43"/>
      <c r="JG110" s="43"/>
      <c r="JH110" s="43"/>
      <c r="JI110" s="43"/>
      <c r="JJ110" s="43"/>
      <c r="JK110" s="43"/>
      <c r="JL110" s="43"/>
      <c r="JM110" s="43"/>
      <c r="JN110" s="43"/>
      <c r="JO110" s="43"/>
      <c r="JP110" s="43"/>
      <c r="JQ110" s="43"/>
      <c r="JR110" s="43"/>
      <c r="JS110" s="43"/>
      <c r="JT110" s="43"/>
      <c r="JU110" s="43"/>
      <c r="JV110" s="43"/>
      <c r="JW110" s="43"/>
      <c r="JX110" s="43"/>
      <c r="JY110" s="43"/>
      <c r="JZ110" s="43"/>
      <c r="KA110" s="43"/>
      <c r="KB110" s="43"/>
      <c r="KC110" s="43"/>
      <c r="KD110" s="43"/>
      <c r="KE110" s="43"/>
      <c r="KF110" s="43"/>
      <c r="KG110" s="43"/>
      <c r="KH110" s="43"/>
      <c r="KI110" s="43"/>
      <c r="KJ110" s="43"/>
      <c r="KK110" s="43"/>
      <c r="KL110" s="43"/>
      <c r="KM110" s="43"/>
      <c r="KN110" s="43"/>
      <c r="KO110" s="43"/>
      <c r="KP110" s="43"/>
      <c r="KQ110" s="43"/>
      <c r="KR110" s="43"/>
      <c r="KS110" s="43"/>
      <c r="KT110" s="43"/>
      <c r="KU110" s="43"/>
      <c r="KV110" s="43"/>
      <c r="KW110" s="43"/>
      <c r="KX110" s="43"/>
      <c r="KY110" s="43"/>
      <c r="KZ110" s="43"/>
      <c r="LA110" s="43"/>
      <c r="LB110" s="43"/>
      <c r="LC110" s="43"/>
      <c r="LD110" s="43"/>
      <c r="LE110" s="43"/>
      <c r="LF110" s="43"/>
      <c r="LG110" s="43"/>
      <c r="LH110" s="43"/>
      <c r="LI110" s="43"/>
      <c r="LJ110" s="43"/>
      <c r="LK110" s="43"/>
      <c r="LL110" s="43"/>
      <c r="LM110" s="43"/>
      <c r="LN110" s="43"/>
      <c r="LO110" s="43"/>
      <c r="LP110" s="43"/>
      <c r="LQ110" s="43"/>
      <c r="LR110" s="43"/>
      <c r="LS110" s="43"/>
      <c r="LT110" s="43"/>
      <c r="LU110" s="43"/>
      <c r="LV110" s="43"/>
      <c r="LW110" s="43"/>
      <c r="LX110" s="43"/>
      <c r="LY110" s="43"/>
      <c r="LZ110" s="43"/>
      <c r="MA110" s="43"/>
      <c r="MB110" s="43"/>
      <c r="MC110" s="43"/>
      <c r="MD110" s="43"/>
      <c r="ME110" s="43"/>
      <c r="MF110" s="43"/>
      <c r="MG110" s="43"/>
      <c r="MH110" s="43"/>
      <c r="MI110" s="43"/>
      <c r="MJ110" s="43"/>
      <c r="MK110" s="43"/>
      <c r="ML110" s="43"/>
      <c r="MM110" s="43"/>
      <c r="MN110" s="43"/>
      <c r="MO110" s="43"/>
      <c r="MP110" s="43"/>
      <c r="MQ110" s="43"/>
      <c r="MR110" s="43"/>
      <c r="MS110" s="43"/>
      <c r="MT110" s="43"/>
      <c r="MU110" s="43"/>
      <c r="MV110" s="43"/>
      <c r="MW110" s="43"/>
      <c r="MX110" s="43"/>
      <c r="MY110" s="43"/>
      <c r="MZ110" s="43"/>
      <c r="NA110" s="43"/>
      <c r="NB110" s="43"/>
      <c r="NC110" s="43"/>
      <c r="ND110" s="43"/>
      <c r="NE110" s="43"/>
      <c r="NF110" s="43"/>
      <c r="NG110" s="43"/>
      <c r="NH110" s="43"/>
      <c r="NI110" s="43"/>
      <c r="NJ110" s="43"/>
      <c r="NK110" s="43"/>
      <c r="NL110" s="43"/>
      <c r="NM110" s="43"/>
      <c r="NN110" s="43"/>
      <c r="NO110" s="43"/>
      <c r="NP110" s="43"/>
      <c r="NQ110" s="43"/>
      <c r="NR110" s="43"/>
      <c r="NS110" s="43"/>
      <c r="NT110" s="43"/>
      <c r="NU110" s="43"/>
      <c r="NV110" s="43"/>
      <c r="NW110" s="43"/>
      <c r="NX110" s="43"/>
      <c r="NY110" s="43"/>
      <c r="NZ110" s="43"/>
      <c r="OA110" s="43"/>
      <c r="OB110" s="43"/>
      <c r="OC110" s="43"/>
      <c r="OD110" s="43"/>
      <c r="OE110" s="43"/>
      <c r="OF110" s="43"/>
      <c r="OG110" s="43"/>
      <c r="OH110" s="43"/>
      <c r="OI110" s="43"/>
      <c r="OJ110" s="43"/>
      <c r="OK110" s="43"/>
      <c r="OL110" s="43"/>
      <c r="OM110" s="43"/>
      <c r="ON110" s="43"/>
      <c r="OO110" s="43"/>
      <c r="OP110" s="43"/>
      <c r="OQ110" s="43"/>
      <c r="OR110" s="43"/>
      <c r="OS110" s="43"/>
      <c r="OT110" s="43"/>
      <c r="OU110" s="43"/>
      <c r="OV110" s="43"/>
      <c r="OW110" s="43"/>
      <c r="OX110" s="43"/>
      <c r="OY110" s="43"/>
      <c r="OZ110" s="43"/>
      <c r="PA110" s="43"/>
      <c r="PB110" s="43"/>
      <c r="PC110" s="43"/>
      <c r="PD110" s="43"/>
      <c r="PE110" s="43"/>
      <c r="PF110" s="43"/>
      <c r="PG110" s="43"/>
      <c r="PH110" s="43"/>
      <c r="PI110" s="43"/>
      <c r="PJ110" s="43"/>
      <c r="PK110" s="43"/>
      <c r="PL110" s="43"/>
      <c r="PM110" s="43"/>
      <c r="PN110" s="43"/>
      <c r="PO110" s="43"/>
      <c r="PP110" s="43"/>
      <c r="PQ110" s="43"/>
      <c r="PR110" s="43"/>
      <c r="PS110" s="43"/>
      <c r="PT110" s="43"/>
      <c r="PU110" s="43"/>
      <c r="PV110" s="43"/>
      <c r="PW110" s="43"/>
      <c r="PX110" s="43"/>
      <c r="PY110" s="43"/>
      <c r="PZ110" s="43"/>
      <c r="QA110" s="43"/>
      <c r="QB110" s="43"/>
      <c r="QC110" s="43"/>
      <c r="QD110" s="43"/>
      <c r="QE110" s="43"/>
      <c r="QF110" s="43"/>
      <c r="QG110" s="43"/>
      <c r="QH110" s="43"/>
      <c r="QI110" s="43"/>
      <c r="QJ110" s="43"/>
      <c r="QK110" s="43"/>
      <c r="QL110" s="43"/>
      <c r="QM110" s="43"/>
      <c r="QN110" s="43"/>
      <c r="QO110" s="43"/>
      <c r="QP110" s="43"/>
      <c r="QQ110" s="43"/>
      <c r="QR110" s="43"/>
      <c r="QS110" s="43"/>
      <c r="QT110" s="43"/>
      <c r="QU110" s="43"/>
      <c r="QV110" s="43"/>
      <c r="QW110" s="43"/>
      <c r="QX110" s="43"/>
      <c r="QY110" s="43"/>
      <c r="QZ110" s="43"/>
      <c r="RA110" s="43"/>
      <c r="RB110" s="43"/>
      <c r="RC110" s="43"/>
      <c r="RD110" s="43"/>
      <c r="RE110" s="43"/>
      <c r="RF110" s="43"/>
      <c r="RG110" s="43"/>
      <c r="RH110" s="43"/>
      <c r="RI110" s="43"/>
      <c r="RJ110" s="43"/>
      <c r="RK110" s="43"/>
      <c r="RL110" s="43"/>
      <c r="RM110" s="43"/>
      <c r="RN110" s="43"/>
      <c r="RO110" s="43"/>
      <c r="RP110" s="43"/>
      <c r="RQ110" s="43"/>
      <c r="RR110" s="43"/>
      <c r="RS110" s="43"/>
      <c r="RT110" s="43"/>
      <c r="RU110" s="43"/>
      <c r="RV110" s="43"/>
      <c r="RW110" s="43"/>
      <c r="RX110" s="43"/>
      <c r="RY110" s="43"/>
      <c r="RZ110" s="43"/>
      <c r="SA110" s="43"/>
      <c r="SB110" s="43"/>
      <c r="SC110" s="43"/>
      <c r="SD110" s="43"/>
      <c r="SE110" s="43"/>
      <c r="SF110" s="43"/>
      <c r="SG110" s="43"/>
      <c r="SH110" s="43"/>
      <c r="SI110" s="43"/>
      <c r="SJ110" s="43"/>
      <c r="SK110" s="43"/>
      <c r="SL110" s="43"/>
      <c r="SM110" s="43"/>
      <c r="SN110" s="43"/>
      <c r="SO110" s="43"/>
      <c r="SP110" s="43"/>
      <c r="SQ110" s="43"/>
      <c r="SR110" s="43"/>
      <c r="SS110" s="43"/>
      <c r="ST110" s="43"/>
      <c r="SU110" s="43"/>
      <c r="SV110" s="43"/>
      <c r="SW110" s="43"/>
      <c r="SX110" s="43"/>
      <c r="SY110" s="43"/>
      <c r="SZ110" s="43"/>
      <c r="TA110" s="43"/>
      <c r="TB110" s="43"/>
      <c r="TC110" s="43"/>
      <c r="TD110" s="43"/>
      <c r="TE110" s="43"/>
      <c r="TF110" s="43"/>
      <c r="TG110" s="43"/>
      <c r="TH110" s="43"/>
      <c r="TI110" s="43"/>
      <c r="TJ110" s="43"/>
      <c r="TK110" s="43"/>
      <c r="TL110" s="43"/>
      <c r="TM110" s="43"/>
      <c r="TN110" s="43"/>
      <c r="TO110" s="43"/>
      <c r="TP110" s="43"/>
      <c r="TQ110" s="43"/>
      <c r="TR110" s="43"/>
      <c r="TS110" s="43"/>
      <c r="TT110" s="43"/>
      <c r="TU110" s="43"/>
      <c r="TV110" s="43"/>
      <c r="TW110" s="43"/>
      <c r="TX110" s="43"/>
      <c r="TY110" s="43"/>
      <c r="TZ110" s="43"/>
      <c r="UA110" s="43"/>
      <c r="UB110" s="43"/>
      <c r="UC110" s="43"/>
      <c r="UD110" s="43"/>
      <c r="UE110" s="43"/>
      <c r="UF110" s="43"/>
      <c r="UG110" s="43"/>
      <c r="UH110" s="43"/>
      <c r="UI110" s="43"/>
      <c r="UJ110" s="43"/>
      <c r="UK110" s="43"/>
      <c r="UL110" s="43"/>
      <c r="UM110" s="43"/>
      <c r="UN110" s="43"/>
      <c r="UO110" s="43"/>
      <c r="UP110" s="43"/>
      <c r="UQ110" s="43"/>
      <c r="UR110" s="43"/>
      <c r="US110" s="43"/>
      <c r="UT110" s="43"/>
      <c r="UU110" s="43"/>
      <c r="UV110" s="43"/>
      <c r="UW110" s="43"/>
      <c r="UX110" s="43"/>
      <c r="UY110" s="43"/>
      <c r="UZ110" s="43"/>
      <c r="VA110" s="43"/>
      <c r="VB110" s="43"/>
      <c r="VC110" s="43"/>
      <c r="VD110" s="43"/>
      <c r="VE110" s="43"/>
      <c r="VF110" s="43"/>
      <c r="VG110" s="43"/>
      <c r="VH110" s="43"/>
      <c r="VI110" s="43"/>
      <c r="VJ110" s="43"/>
      <c r="VK110" s="43"/>
      <c r="VL110" s="43"/>
      <c r="VM110" s="43"/>
      <c r="VN110" s="43"/>
      <c r="VO110" s="43"/>
      <c r="VP110" s="43"/>
      <c r="VQ110" s="43"/>
      <c r="VR110" s="43"/>
      <c r="VS110" s="43"/>
      <c r="VT110" s="43"/>
      <c r="VU110" s="43"/>
      <c r="VV110" s="43"/>
      <c r="VW110" s="43"/>
      <c r="VX110" s="43"/>
      <c r="VY110" s="43"/>
      <c r="VZ110" s="43"/>
      <c r="WA110" s="43"/>
      <c r="WB110" s="43"/>
      <c r="WC110" s="43"/>
      <c r="WD110" s="43"/>
      <c r="WE110" s="43"/>
      <c r="WF110" s="43"/>
      <c r="WG110" s="43"/>
      <c r="WH110" s="43"/>
      <c r="WI110" s="43"/>
      <c r="WJ110" s="43"/>
      <c r="WK110" s="43"/>
      <c r="WL110" s="43"/>
      <c r="WM110" s="43"/>
      <c r="WN110" s="43"/>
      <c r="WO110" s="43"/>
      <c r="WP110" s="43"/>
      <c r="WQ110" s="43"/>
      <c r="WR110" s="43"/>
      <c r="WS110" s="43"/>
      <c r="WT110" s="43"/>
      <c r="WU110" s="43"/>
      <c r="WV110" s="43"/>
      <c r="WW110" s="43"/>
      <c r="WX110" s="43"/>
      <c r="WY110" s="43"/>
      <c r="WZ110" s="43"/>
      <c r="XA110" s="43"/>
      <c r="XB110" s="43"/>
      <c r="XC110" s="43"/>
      <c r="XD110" s="43"/>
      <c r="XE110" s="43"/>
      <c r="XF110" s="43"/>
      <c r="XG110" s="43"/>
      <c r="XH110" s="43"/>
      <c r="XI110" s="43"/>
      <c r="XJ110" s="43"/>
      <c r="XK110" s="43"/>
      <c r="XL110" s="43"/>
      <c r="XM110" s="43"/>
      <c r="XN110" s="43"/>
      <c r="XO110" s="43"/>
      <c r="XP110" s="43"/>
      <c r="XQ110" s="43"/>
      <c r="XR110" s="43"/>
      <c r="XS110" s="43"/>
      <c r="XT110" s="43"/>
      <c r="XU110" s="43"/>
      <c r="XV110" s="43"/>
      <c r="XW110" s="43"/>
      <c r="XX110" s="43"/>
      <c r="XY110" s="43"/>
      <c r="XZ110" s="43"/>
      <c r="YA110" s="43"/>
      <c r="YB110" s="43"/>
      <c r="YC110" s="43"/>
      <c r="YD110" s="43"/>
      <c r="YE110" s="43"/>
      <c r="YF110" s="43"/>
      <c r="YG110" s="43"/>
      <c r="YH110" s="43"/>
      <c r="YI110" s="43"/>
      <c r="YJ110" s="43"/>
      <c r="YK110" s="43"/>
      <c r="YL110" s="43"/>
      <c r="YM110" s="43"/>
      <c r="YN110" s="43"/>
      <c r="YO110" s="43"/>
      <c r="YP110" s="43"/>
      <c r="YQ110" s="43"/>
      <c r="YR110" s="43"/>
      <c r="YS110" s="43"/>
      <c r="YT110" s="43"/>
      <c r="YU110" s="43"/>
      <c r="YV110" s="43"/>
      <c r="YW110" s="43"/>
      <c r="YX110" s="43"/>
      <c r="YY110" s="43"/>
      <c r="YZ110" s="43"/>
      <c r="ZA110" s="43"/>
      <c r="ZB110" s="43"/>
      <c r="ZC110" s="43"/>
      <c r="ZD110" s="43"/>
      <c r="ZE110" s="43"/>
      <c r="ZF110" s="43"/>
      <c r="ZG110" s="43"/>
      <c r="ZH110" s="43"/>
      <c r="ZI110" s="43"/>
      <c r="ZJ110" s="43"/>
      <c r="ZK110" s="43"/>
      <c r="ZL110" s="43"/>
      <c r="ZM110" s="43"/>
      <c r="ZN110" s="43"/>
      <c r="ZO110" s="43"/>
      <c r="ZP110" s="43"/>
      <c r="ZQ110" s="43"/>
      <c r="ZR110" s="43"/>
      <c r="ZS110" s="43"/>
      <c r="ZT110" s="43"/>
      <c r="ZU110" s="43"/>
      <c r="ZV110" s="43"/>
      <c r="ZW110" s="43"/>
      <c r="ZX110" s="43"/>
      <c r="ZY110" s="43"/>
      <c r="ZZ110" s="43"/>
      <c r="AAA110" s="43"/>
      <c r="AAB110" s="43"/>
      <c r="AAC110" s="43"/>
      <c r="AAD110" s="43"/>
      <c r="AAE110" s="43"/>
      <c r="AAF110" s="43"/>
      <c r="AAG110" s="43"/>
      <c r="AAH110" s="43"/>
      <c r="AAI110" s="43"/>
      <c r="AAJ110" s="43"/>
      <c r="AAK110" s="43"/>
      <c r="AAL110" s="43"/>
      <c r="AAM110" s="43"/>
      <c r="AAN110" s="43"/>
      <c r="AAO110" s="43"/>
      <c r="AAP110" s="43"/>
      <c r="AAQ110" s="43"/>
      <c r="AAR110" s="43"/>
      <c r="AAS110" s="43"/>
      <c r="AAT110" s="43"/>
      <c r="AAU110" s="43"/>
      <c r="AAV110" s="43"/>
      <c r="AAW110" s="43"/>
      <c r="AAX110" s="43"/>
      <c r="AAY110" s="43"/>
      <c r="AAZ110" s="43"/>
      <c r="ABA110" s="43"/>
      <c r="ABB110" s="43"/>
      <c r="ABC110" s="43"/>
      <c r="ABD110" s="43"/>
      <c r="ABE110" s="43"/>
      <c r="ABF110" s="43"/>
      <c r="ABG110" s="43"/>
      <c r="ABH110" s="43"/>
      <c r="ABI110" s="43"/>
      <c r="ABJ110" s="43"/>
      <c r="ABK110" s="43"/>
      <c r="ABL110" s="43"/>
      <c r="ABM110" s="43"/>
      <c r="ABN110" s="43"/>
      <c r="ABO110" s="43"/>
      <c r="ABP110" s="43"/>
      <c r="ABQ110" s="43"/>
      <c r="ABR110" s="43"/>
      <c r="ABS110" s="43"/>
      <c r="ABT110" s="43"/>
      <c r="ABU110" s="43"/>
      <c r="ABV110" s="43"/>
      <c r="ABW110" s="43"/>
      <c r="ABX110" s="43"/>
      <c r="ABY110" s="43"/>
      <c r="ABZ110" s="43"/>
      <c r="ACA110" s="43"/>
      <c r="ACB110" s="43"/>
      <c r="ACC110" s="43"/>
      <c r="ACD110" s="43"/>
      <c r="ACE110" s="43"/>
      <c r="ACF110" s="43"/>
      <c r="ACG110" s="43"/>
      <c r="ACH110" s="43"/>
      <c r="ACI110" s="43"/>
      <c r="ACJ110" s="43"/>
      <c r="ACK110" s="43"/>
      <c r="ACL110" s="43"/>
      <c r="ACM110" s="43"/>
      <c r="ACN110" s="43"/>
      <c r="ACO110" s="43"/>
      <c r="ACP110" s="43"/>
      <c r="ACQ110" s="43"/>
      <c r="ACR110" s="43"/>
      <c r="ACS110" s="43"/>
      <c r="ACT110" s="43"/>
      <c r="ACU110" s="43"/>
      <c r="ACV110" s="43"/>
      <c r="ACW110" s="43"/>
      <c r="ACX110" s="43"/>
      <c r="ACY110" s="43"/>
      <c r="ACZ110" s="43"/>
      <c r="ADA110" s="43"/>
      <c r="ADB110" s="43"/>
      <c r="ADC110" s="43"/>
      <c r="ADD110" s="43"/>
      <c r="ADE110" s="43"/>
      <c r="ADF110" s="43"/>
      <c r="ADG110" s="43"/>
      <c r="ADH110" s="43"/>
      <c r="ADI110" s="43"/>
      <c r="ADJ110" s="43"/>
      <c r="ADK110" s="43"/>
      <c r="ADL110" s="43"/>
      <c r="ADM110" s="43"/>
      <c r="ADN110" s="43"/>
      <c r="ADO110" s="43"/>
      <c r="ADP110" s="43"/>
      <c r="ADQ110" s="43"/>
      <c r="ADR110" s="43"/>
      <c r="ADS110" s="43"/>
      <c r="ADT110" s="43"/>
      <c r="ADU110" s="43"/>
      <c r="ADV110" s="43"/>
      <c r="ADW110" s="43"/>
      <c r="ADX110" s="43"/>
      <c r="ADY110" s="43"/>
      <c r="ADZ110" s="43"/>
      <c r="AEA110" s="43"/>
      <c r="AEB110" s="43"/>
      <c r="AEC110" s="43"/>
      <c r="AED110" s="43"/>
      <c r="AEE110" s="43"/>
      <c r="AEF110" s="43"/>
      <c r="AEG110" s="43"/>
      <c r="AEH110" s="43"/>
      <c r="AEI110" s="43"/>
      <c r="AEJ110" s="43"/>
      <c r="AEK110" s="43"/>
      <c r="AEL110" s="43"/>
      <c r="AEM110" s="43"/>
      <c r="AEN110" s="43"/>
      <c r="AEO110" s="43"/>
      <c r="AEP110" s="43"/>
      <c r="AEQ110" s="43"/>
      <c r="AER110" s="43"/>
      <c r="AES110" s="43"/>
      <c r="AET110" s="43"/>
      <c r="AEU110" s="43"/>
      <c r="AEV110" s="43"/>
      <c r="AEW110" s="43"/>
      <c r="AEX110" s="43"/>
      <c r="AEY110" s="43"/>
      <c r="AEZ110" s="43"/>
      <c r="AFA110" s="43"/>
      <c r="AFB110" s="43"/>
      <c r="AFC110" s="43"/>
      <c r="AFD110" s="43"/>
      <c r="AFE110" s="43"/>
      <c r="AFF110" s="43"/>
      <c r="AFG110" s="43"/>
      <c r="AFH110" s="43"/>
      <c r="AFI110" s="43"/>
      <c r="AFJ110" s="43"/>
      <c r="AFK110" s="43"/>
      <c r="AFL110" s="43"/>
      <c r="AFM110" s="43"/>
      <c r="AFN110" s="43"/>
      <c r="AFO110" s="43"/>
      <c r="AFP110" s="43"/>
      <c r="AFQ110" s="43"/>
      <c r="AFR110" s="43"/>
      <c r="AFS110" s="43"/>
      <c r="AFT110" s="43"/>
      <c r="AFU110" s="43"/>
      <c r="AFV110" s="43"/>
      <c r="AFW110" s="43"/>
      <c r="AFX110" s="43"/>
      <c r="AFY110" s="43"/>
      <c r="AFZ110" s="43"/>
      <c r="AGA110" s="43"/>
      <c r="AGB110" s="43"/>
      <c r="AGC110" s="43"/>
      <c r="AGD110" s="43"/>
      <c r="AGE110" s="43"/>
      <c r="AGF110" s="43"/>
      <c r="AGG110" s="43"/>
      <c r="AGH110" s="43"/>
      <c r="AGI110" s="43"/>
      <c r="AGJ110" s="43"/>
      <c r="AGK110" s="43"/>
      <c r="AGL110" s="43"/>
      <c r="AGM110" s="43"/>
      <c r="AGN110" s="43"/>
      <c r="AGO110" s="43"/>
      <c r="AGP110" s="43"/>
      <c r="AGQ110" s="43"/>
      <c r="AGR110" s="43"/>
      <c r="AGS110" s="43"/>
      <c r="AGT110" s="43"/>
      <c r="AGU110" s="43"/>
      <c r="AGV110" s="43"/>
      <c r="AGW110" s="43"/>
      <c r="AGX110" s="43"/>
      <c r="AGY110" s="43"/>
      <c r="AGZ110" s="43"/>
      <c r="AHA110" s="43"/>
      <c r="AHB110" s="43"/>
      <c r="AHC110" s="43"/>
      <c r="AHD110" s="43"/>
      <c r="AHE110" s="43"/>
      <c r="AHF110" s="43"/>
      <c r="AHG110" s="43"/>
      <c r="AHH110" s="43"/>
      <c r="AHI110" s="43"/>
      <c r="AHJ110" s="43"/>
      <c r="AHK110" s="43"/>
      <c r="AHL110" s="43"/>
      <c r="AHM110" s="43"/>
      <c r="AHN110" s="43"/>
      <c r="AHO110" s="43"/>
      <c r="AHP110" s="43"/>
      <c r="AHQ110" s="43"/>
      <c r="AHR110" s="43"/>
      <c r="AHS110" s="43"/>
      <c r="AHT110" s="43"/>
      <c r="AHU110" s="43"/>
      <c r="AHV110" s="43"/>
      <c r="AHW110" s="43"/>
      <c r="AHX110" s="43"/>
      <c r="AHY110" s="43"/>
      <c r="AHZ110" s="43"/>
      <c r="AIA110" s="43"/>
      <c r="AIB110" s="43"/>
      <c r="AIC110" s="43"/>
      <c r="AID110" s="43"/>
      <c r="AIE110" s="43"/>
      <c r="AIF110" s="43"/>
      <c r="AIG110" s="43"/>
      <c r="AIH110" s="43"/>
      <c r="AII110" s="43"/>
      <c r="AIJ110" s="43"/>
      <c r="AIK110" s="43"/>
      <c r="AIL110" s="43"/>
      <c r="AIM110" s="43"/>
      <c r="AIN110" s="43"/>
      <c r="AIO110" s="43"/>
      <c r="AIP110" s="43"/>
      <c r="AIQ110" s="43"/>
      <c r="AIR110" s="43"/>
      <c r="AIS110" s="43"/>
      <c r="AIT110" s="43"/>
      <c r="AIU110" s="43"/>
      <c r="AIV110" s="43"/>
      <c r="AIW110" s="43"/>
      <c r="AIX110" s="43"/>
      <c r="AIY110" s="43"/>
      <c r="AIZ110" s="43"/>
      <c r="AJA110" s="43"/>
      <c r="AJB110" s="43"/>
      <c r="AJC110" s="43"/>
      <c r="AJD110" s="43"/>
      <c r="AJE110" s="43"/>
      <c r="AJF110" s="43"/>
      <c r="AJG110" s="43"/>
      <c r="AJH110" s="43"/>
      <c r="AJI110" s="43"/>
      <c r="AJJ110" s="43"/>
      <c r="AJK110" s="43"/>
      <c r="AJL110" s="43"/>
      <c r="AJM110" s="43"/>
      <c r="AJN110" s="43"/>
      <c r="AJO110" s="43"/>
      <c r="AJP110" s="43"/>
      <c r="AJQ110" s="43"/>
      <c r="AJR110" s="43"/>
      <c r="AJS110" s="43"/>
      <c r="AJT110" s="43"/>
      <c r="AJU110" s="43"/>
      <c r="AJV110" s="43"/>
      <c r="AJW110" s="43"/>
      <c r="AJX110" s="43"/>
      <c r="AJY110" s="43"/>
      <c r="AJZ110" s="43"/>
      <c r="AKA110" s="43"/>
      <c r="AKB110" s="43"/>
      <c r="AKC110" s="43"/>
      <c r="AKD110" s="43"/>
      <c r="AKE110" s="43"/>
      <c r="AKF110" s="43"/>
      <c r="AKG110" s="43"/>
      <c r="AKH110" s="43"/>
      <c r="AKI110" s="43"/>
      <c r="AKJ110" s="43"/>
      <c r="AKK110" s="43"/>
      <c r="AKL110" s="43"/>
      <c r="AKM110" s="43"/>
      <c r="AKN110" s="43"/>
      <c r="AKO110" s="43"/>
      <c r="AKP110" s="43"/>
      <c r="AKQ110" s="43"/>
      <c r="AKR110" s="43"/>
      <c r="AKS110" s="43"/>
      <c r="AKT110" s="43"/>
      <c r="AKU110" s="43"/>
      <c r="AKV110" s="43"/>
      <c r="AKW110" s="43"/>
      <c r="AKX110" s="43"/>
      <c r="AKY110" s="43"/>
      <c r="AKZ110" s="43"/>
      <c r="ALA110" s="43"/>
      <c r="ALB110" s="43"/>
      <c r="ALC110" s="43"/>
      <c r="ALD110" s="43"/>
      <c r="ALE110" s="43"/>
      <c r="ALF110" s="43"/>
      <c r="ALG110" s="43"/>
      <c r="ALH110" s="43"/>
      <c r="ALI110" s="43"/>
      <c r="ALJ110" s="43"/>
      <c r="ALK110" s="43"/>
      <c r="ALL110" s="43"/>
      <c r="ALM110" s="43"/>
      <c r="ALN110" s="43"/>
      <c r="ALO110" s="43"/>
      <c r="ALP110" s="43"/>
      <c r="ALQ110" s="43"/>
      <c r="ALR110" s="43"/>
      <c r="ALS110" s="43"/>
      <c r="ALT110" s="43"/>
      <c r="ALU110" s="43"/>
      <c r="ALV110" s="43"/>
      <c r="ALW110" s="43"/>
      <c r="ALX110" s="43"/>
      <c r="ALY110" s="43"/>
      <c r="ALZ110" s="43"/>
      <c r="AMA110" s="43"/>
      <c r="AMB110" s="43"/>
      <c r="AMC110" s="43"/>
      <c r="AMD110" s="43"/>
      <c r="AME110" s="43"/>
      <c r="AMF110" s="43"/>
      <c r="AMG110" s="43"/>
      <c r="AMH110" s="43"/>
      <c r="AMI110" s="43"/>
      <c r="AMJ110" s="43"/>
      <c r="AMK110" s="43"/>
      <c r="AML110" s="43"/>
      <c r="AMM110" s="43"/>
      <c r="AMN110" s="43"/>
      <c r="AMO110" s="43"/>
      <c r="AMP110" s="43"/>
      <c r="AMQ110" s="43"/>
      <c r="AMR110" s="43"/>
      <c r="AMS110" s="43"/>
    </row>
    <row r="111" spans="1:1033" x14ac:dyDescent="0.2">
      <c r="A111" s="364"/>
      <c r="B111" s="48">
        <v>59</v>
      </c>
      <c r="C111" s="49" t="s">
        <v>183</v>
      </c>
      <c r="D111" s="367"/>
      <c r="E111" s="137"/>
      <c r="F111" s="137"/>
      <c r="G111" s="137"/>
      <c r="H111" s="137">
        <v>770</v>
      </c>
      <c r="I111" s="137">
        <v>1</v>
      </c>
      <c r="J111" s="137">
        <v>537</v>
      </c>
      <c r="K111" s="137">
        <v>537</v>
      </c>
      <c r="L111" s="137">
        <v>537</v>
      </c>
      <c r="M111" s="137">
        <v>268.74</v>
      </c>
      <c r="N111" s="137">
        <v>1074.96</v>
      </c>
      <c r="O111" s="90">
        <f t="shared" si="60"/>
        <v>296.68896000000001</v>
      </c>
      <c r="P111" s="137"/>
      <c r="Q111" s="90">
        <f t="shared" si="61"/>
        <v>0</v>
      </c>
      <c r="R111" s="137"/>
      <c r="S111" s="137"/>
      <c r="T111" s="90">
        <f t="shared" si="62"/>
        <v>0</v>
      </c>
      <c r="U111" s="137"/>
      <c r="V111" s="137"/>
      <c r="W111" s="137"/>
      <c r="X111" s="137">
        <v>1</v>
      </c>
      <c r="Y111" s="137">
        <v>1074.96</v>
      </c>
      <c r="Z111" s="137">
        <v>1</v>
      </c>
      <c r="AA111" s="137">
        <v>1074.96</v>
      </c>
      <c r="AB111" s="90">
        <f t="shared" si="65"/>
        <v>1074.96</v>
      </c>
      <c r="AC111" s="137">
        <v>1074.96</v>
      </c>
      <c r="AD111" s="137">
        <v>1</v>
      </c>
      <c r="AE111" s="137">
        <v>1</v>
      </c>
      <c r="AF111" s="137">
        <v>1074.96</v>
      </c>
      <c r="AG111" s="88">
        <f t="shared" si="63"/>
        <v>296.25897600000002</v>
      </c>
      <c r="AH111" s="137">
        <v>1540.43</v>
      </c>
      <c r="AI111" s="98">
        <f t="shared" si="66"/>
        <v>1047.4924000000001</v>
      </c>
      <c r="AJ111" s="137">
        <v>1074.96</v>
      </c>
      <c r="AK111" s="98">
        <f t="shared" si="64"/>
        <v>835.67390399999999</v>
      </c>
      <c r="AL111" s="98">
        <v>1</v>
      </c>
      <c r="AM111" s="137"/>
      <c r="AN111" s="137">
        <v>1074.96</v>
      </c>
      <c r="AO111" s="137"/>
      <c r="AP111" s="137">
        <v>415.36</v>
      </c>
      <c r="AQ111" s="137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3"/>
      <c r="JO111" s="43"/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43"/>
      <c r="KJ111" s="43"/>
      <c r="KK111" s="43"/>
      <c r="KL111" s="43"/>
      <c r="KM111" s="43"/>
      <c r="KN111" s="43"/>
      <c r="KO111" s="43"/>
      <c r="KP111" s="43"/>
      <c r="KQ111" s="43"/>
      <c r="KR111" s="43"/>
      <c r="KS111" s="43"/>
      <c r="KT111" s="43"/>
      <c r="KU111" s="43"/>
      <c r="KV111" s="43"/>
      <c r="KW111" s="43"/>
      <c r="KX111" s="43"/>
      <c r="KY111" s="43"/>
      <c r="KZ111" s="43"/>
      <c r="LA111" s="43"/>
      <c r="LB111" s="43"/>
      <c r="LC111" s="43"/>
      <c r="LD111" s="43"/>
      <c r="LE111" s="43"/>
      <c r="LF111" s="43"/>
      <c r="LG111" s="43"/>
      <c r="LH111" s="43"/>
      <c r="LI111" s="43"/>
      <c r="LJ111" s="43"/>
      <c r="LK111" s="43"/>
      <c r="LL111" s="43"/>
      <c r="LM111" s="43"/>
      <c r="LN111" s="43"/>
      <c r="LO111" s="43"/>
      <c r="LP111" s="43"/>
      <c r="LQ111" s="43"/>
      <c r="LR111" s="43"/>
      <c r="LS111" s="43"/>
      <c r="LT111" s="43"/>
      <c r="LU111" s="43"/>
      <c r="LV111" s="43"/>
      <c r="LW111" s="43"/>
      <c r="LX111" s="43"/>
      <c r="LY111" s="43"/>
      <c r="LZ111" s="43"/>
      <c r="MA111" s="43"/>
      <c r="MB111" s="43"/>
      <c r="MC111" s="43"/>
      <c r="MD111" s="43"/>
      <c r="ME111" s="43"/>
      <c r="MF111" s="43"/>
      <c r="MG111" s="43"/>
      <c r="MH111" s="43"/>
      <c r="MI111" s="43"/>
      <c r="MJ111" s="43"/>
      <c r="MK111" s="43"/>
      <c r="ML111" s="43"/>
      <c r="MM111" s="43"/>
      <c r="MN111" s="43"/>
      <c r="MO111" s="43"/>
      <c r="MP111" s="43"/>
      <c r="MQ111" s="43"/>
      <c r="MR111" s="43"/>
      <c r="MS111" s="43"/>
      <c r="MT111" s="43"/>
      <c r="MU111" s="43"/>
      <c r="MV111" s="43"/>
      <c r="MW111" s="43"/>
      <c r="MX111" s="43"/>
      <c r="MY111" s="43"/>
      <c r="MZ111" s="43"/>
      <c r="NA111" s="43"/>
      <c r="NB111" s="43"/>
      <c r="NC111" s="43"/>
      <c r="ND111" s="43"/>
      <c r="NE111" s="43"/>
      <c r="NF111" s="43"/>
      <c r="NG111" s="43"/>
      <c r="NH111" s="43"/>
      <c r="NI111" s="43"/>
      <c r="NJ111" s="43"/>
      <c r="NK111" s="43"/>
      <c r="NL111" s="43"/>
      <c r="NM111" s="43"/>
      <c r="NN111" s="43"/>
      <c r="NO111" s="43"/>
      <c r="NP111" s="43"/>
      <c r="NQ111" s="43"/>
      <c r="NR111" s="43"/>
      <c r="NS111" s="43"/>
      <c r="NT111" s="43"/>
      <c r="NU111" s="43"/>
      <c r="NV111" s="43"/>
      <c r="NW111" s="43"/>
      <c r="NX111" s="43"/>
      <c r="NY111" s="43"/>
      <c r="NZ111" s="43"/>
      <c r="OA111" s="43"/>
      <c r="OB111" s="43"/>
      <c r="OC111" s="43"/>
      <c r="OD111" s="43"/>
      <c r="OE111" s="43"/>
      <c r="OF111" s="43"/>
      <c r="OG111" s="43"/>
      <c r="OH111" s="43"/>
      <c r="OI111" s="43"/>
      <c r="OJ111" s="43"/>
      <c r="OK111" s="43"/>
      <c r="OL111" s="43"/>
      <c r="OM111" s="43"/>
      <c r="ON111" s="43"/>
      <c r="OO111" s="43"/>
      <c r="OP111" s="43"/>
      <c r="OQ111" s="43"/>
      <c r="OR111" s="43"/>
      <c r="OS111" s="43"/>
      <c r="OT111" s="43"/>
      <c r="OU111" s="43"/>
      <c r="OV111" s="43"/>
      <c r="OW111" s="43"/>
      <c r="OX111" s="43"/>
      <c r="OY111" s="43"/>
      <c r="OZ111" s="43"/>
      <c r="PA111" s="43"/>
      <c r="PB111" s="43"/>
      <c r="PC111" s="43"/>
      <c r="PD111" s="43"/>
      <c r="PE111" s="43"/>
      <c r="PF111" s="43"/>
      <c r="PG111" s="43"/>
      <c r="PH111" s="43"/>
      <c r="PI111" s="43"/>
      <c r="PJ111" s="43"/>
      <c r="PK111" s="43"/>
      <c r="PL111" s="43"/>
      <c r="PM111" s="43"/>
      <c r="PN111" s="43"/>
      <c r="PO111" s="43"/>
      <c r="PP111" s="43"/>
      <c r="PQ111" s="43"/>
      <c r="PR111" s="43"/>
      <c r="PS111" s="43"/>
      <c r="PT111" s="43"/>
      <c r="PU111" s="43"/>
      <c r="PV111" s="43"/>
      <c r="PW111" s="43"/>
      <c r="PX111" s="43"/>
      <c r="PY111" s="43"/>
      <c r="PZ111" s="43"/>
      <c r="QA111" s="43"/>
      <c r="QB111" s="43"/>
      <c r="QC111" s="43"/>
      <c r="QD111" s="43"/>
      <c r="QE111" s="43"/>
      <c r="QF111" s="43"/>
      <c r="QG111" s="43"/>
      <c r="QH111" s="43"/>
      <c r="QI111" s="43"/>
      <c r="QJ111" s="43"/>
      <c r="QK111" s="43"/>
      <c r="QL111" s="43"/>
      <c r="QM111" s="43"/>
      <c r="QN111" s="43"/>
      <c r="QO111" s="43"/>
      <c r="QP111" s="43"/>
      <c r="QQ111" s="43"/>
      <c r="QR111" s="43"/>
      <c r="QS111" s="43"/>
      <c r="QT111" s="43"/>
      <c r="QU111" s="43"/>
      <c r="QV111" s="43"/>
      <c r="QW111" s="43"/>
      <c r="QX111" s="43"/>
      <c r="QY111" s="43"/>
      <c r="QZ111" s="43"/>
      <c r="RA111" s="43"/>
      <c r="RB111" s="43"/>
      <c r="RC111" s="43"/>
      <c r="RD111" s="43"/>
      <c r="RE111" s="43"/>
      <c r="RF111" s="43"/>
      <c r="RG111" s="43"/>
      <c r="RH111" s="43"/>
      <c r="RI111" s="43"/>
      <c r="RJ111" s="43"/>
      <c r="RK111" s="43"/>
      <c r="RL111" s="43"/>
      <c r="RM111" s="43"/>
      <c r="RN111" s="43"/>
      <c r="RO111" s="43"/>
      <c r="RP111" s="43"/>
      <c r="RQ111" s="43"/>
      <c r="RR111" s="43"/>
      <c r="RS111" s="43"/>
      <c r="RT111" s="43"/>
      <c r="RU111" s="43"/>
      <c r="RV111" s="43"/>
      <c r="RW111" s="43"/>
      <c r="RX111" s="43"/>
      <c r="RY111" s="43"/>
      <c r="RZ111" s="43"/>
      <c r="SA111" s="43"/>
      <c r="SB111" s="43"/>
      <c r="SC111" s="43"/>
      <c r="SD111" s="43"/>
      <c r="SE111" s="43"/>
      <c r="SF111" s="43"/>
      <c r="SG111" s="43"/>
      <c r="SH111" s="43"/>
      <c r="SI111" s="43"/>
      <c r="SJ111" s="43"/>
      <c r="SK111" s="43"/>
      <c r="SL111" s="43"/>
      <c r="SM111" s="43"/>
      <c r="SN111" s="43"/>
      <c r="SO111" s="43"/>
      <c r="SP111" s="43"/>
      <c r="SQ111" s="43"/>
      <c r="SR111" s="43"/>
      <c r="SS111" s="43"/>
      <c r="ST111" s="43"/>
      <c r="SU111" s="43"/>
      <c r="SV111" s="43"/>
      <c r="SW111" s="43"/>
      <c r="SX111" s="43"/>
      <c r="SY111" s="43"/>
      <c r="SZ111" s="43"/>
      <c r="TA111" s="43"/>
      <c r="TB111" s="43"/>
      <c r="TC111" s="43"/>
      <c r="TD111" s="43"/>
      <c r="TE111" s="43"/>
      <c r="TF111" s="43"/>
      <c r="TG111" s="43"/>
      <c r="TH111" s="43"/>
      <c r="TI111" s="43"/>
      <c r="TJ111" s="43"/>
      <c r="TK111" s="43"/>
      <c r="TL111" s="43"/>
      <c r="TM111" s="43"/>
      <c r="TN111" s="43"/>
      <c r="TO111" s="43"/>
      <c r="TP111" s="43"/>
      <c r="TQ111" s="43"/>
      <c r="TR111" s="43"/>
      <c r="TS111" s="43"/>
      <c r="TT111" s="43"/>
      <c r="TU111" s="43"/>
      <c r="TV111" s="43"/>
      <c r="TW111" s="43"/>
      <c r="TX111" s="43"/>
      <c r="TY111" s="43"/>
      <c r="TZ111" s="43"/>
      <c r="UA111" s="43"/>
      <c r="UB111" s="43"/>
      <c r="UC111" s="43"/>
      <c r="UD111" s="43"/>
      <c r="UE111" s="43"/>
      <c r="UF111" s="43"/>
      <c r="UG111" s="43"/>
      <c r="UH111" s="43"/>
      <c r="UI111" s="43"/>
      <c r="UJ111" s="43"/>
      <c r="UK111" s="43"/>
      <c r="UL111" s="43"/>
      <c r="UM111" s="43"/>
      <c r="UN111" s="43"/>
      <c r="UO111" s="43"/>
      <c r="UP111" s="43"/>
      <c r="UQ111" s="43"/>
      <c r="UR111" s="43"/>
      <c r="US111" s="43"/>
      <c r="UT111" s="43"/>
      <c r="UU111" s="43"/>
      <c r="UV111" s="43"/>
      <c r="UW111" s="43"/>
      <c r="UX111" s="43"/>
      <c r="UY111" s="43"/>
      <c r="UZ111" s="43"/>
      <c r="VA111" s="43"/>
      <c r="VB111" s="43"/>
      <c r="VC111" s="43"/>
      <c r="VD111" s="43"/>
      <c r="VE111" s="43"/>
      <c r="VF111" s="43"/>
      <c r="VG111" s="43"/>
      <c r="VH111" s="43"/>
      <c r="VI111" s="43"/>
      <c r="VJ111" s="43"/>
      <c r="VK111" s="43"/>
      <c r="VL111" s="43"/>
      <c r="VM111" s="43"/>
      <c r="VN111" s="43"/>
      <c r="VO111" s="43"/>
      <c r="VP111" s="43"/>
      <c r="VQ111" s="43"/>
      <c r="VR111" s="43"/>
      <c r="VS111" s="43"/>
      <c r="VT111" s="43"/>
      <c r="VU111" s="43"/>
      <c r="VV111" s="43"/>
      <c r="VW111" s="43"/>
      <c r="VX111" s="43"/>
      <c r="VY111" s="43"/>
      <c r="VZ111" s="43"/>
      <c r="WA111" s="43"/>
      <c r="WB111" s="43"/>
      <c r="WC111" s="43"/>
      <c r="WD111" s="43"/>
      <c r="WE111" s="43"/>
      <c r="WF111" s="43"/>
      <c r="WG111" s="43"/>
      <c r="WH111" s="43"/>
      <c r="WI111" s="43"/>
      <c r="WJ111" s="43"/>
      <c r="WK111" s="43"/>
      <c r="WL111" s="43"/>
      <c r="WM111" s="43"/>
      <c r="WN111" s="43"/>
      <c r="WO111" s="43"/>
      <c r="WP111" s="43"/>
      <c r="WQ111" s="43"/>
      <c r="WR111" s="43"/>
      <c r="WS111" s="43"/>
      <c r="WT111" s="43"/>
      <c r="WU111" s="43"/>
      <c r="WV111" s="43"/>
      <c r="WW111" s="43"/>
      <c r="WX111" s="43"/>
      <c r="WY111" s="43"/>
      <c r="WZ111" s="43"/>
      <c r="XA111" s="43"/>
      <c r="XB111" s="43"/>
      <c r="XC111" s="43"/>
      <c r="XD111" s="43"/>
      <c r="XE111" s="43"/>
      <c r="XF111" s="43"/>
      <c r="XG111" s="43"/>
      <c r="XH111" s="43"/>
      <c r="XI111" s="43"/>
      <c r="XJ111" s="43"/>
      <c r="XK111" s="43"/>
      <c r="XL111" s="43"/>
      <c r="XM111" s="43"/>
      <c r="XN111" s="43"/>
      <c r="XO111" s="43"/>
      <c r="XP111" s="43"/>
      <c r="XQ111" s="43"/>
      <c r="XR111" s="43"/>
      <c r="XS111" s="43"/>
      <c r="XT111" s="43"/>
      <c r="XU111" s="43"/>
      <c r="XV111" s="43"/>
      <c r="XW111" s="43"/>
      <c r="XX111" s="43"/>
      <c r="XY111" s="43"/>
      <c r="XZ111" s="43"/>
      <c r="YA111" s="43"/>
      <c r="YB111" s="43"/>
      <c r="YC111" s="43"/>
      <c r="YD111" s="43"/>
      <c r="YE111" s="43"/>
      <c r="YF111" s="43"/>
      <c r="YG111" s="43"/>
      <c r="YH111" s="43"/>
      <c r="YI111" s="43"/>
      <c r="YJ111" s="43"/>
      <c r="YK111" s="43"/>
      <c r="YL111" s="43"/>
      <c r="YM111" s="43"/>
      <c r="YN111" s="43"/>
      <c r="YO111" s="43"/>
      <c r="YP111" s="43"/>
      <c r="YQ111" s="43"/>
      <c r="YR111" s="43"/>
      <c r="YS111" s="43"/>
      <c r="YT111" s="43"/>
      <c r="YU111" s="43"/>
      <c r="YV111" s="43"/>
      <c r="YW111" s="43"/>
      <c r="YX111" s="43"/>
      <c r="YY111" s="43"/>
      <c r="YZ111" s="43"/>
      <c r="ZA111" s="43"/>
      <c r="ZB111" s="43"/>
      <c r="ZC111" s="43"/>
      <c r="ZD111" s="43"/>
      <c r="ZE111" s="43"/>
      <c r="ZF111" s="43"/>
      <c r="ZG111" s="43"/>
      <c r="ZH111" s="43"/>
      <c r="ZI111" s="43"/>
      <c r="ZJ111" s="43"/>
      <c r="ZK111" s="43"/>
      <c r="ZL111" s="43"/>
      <c r="ZM111" s="43"/>
      <c r="ZN111" s="43"/>
      <c r="ZO111" s="43"/>
      <c r="ZP111" s="43"/>
      <c r="ZQ111" s="43"/>
      <c r="ZR111" s="43"/>
      <c r="ZS111" s="43"/>
      <c r="ZT111" s="43"/>
      <c r="ZU111" s="43"/>
      <c r="ZV111" s="43"/>
      <c r="ZW111" s="43"/>
      <c r="ZX111" s="43"/>
      <c r="ZY111" s="43"/>
      <c r="ZZ111" s="43"/>
      <c r="AAA111" s="43"/>
      <c r="AAB111" s="43"/>
      <c r="AAC111" s="43"/>
      <c r="AAD111" s="43"/>
      <c r="AAE111" s="43"/>
      <c r="AAF111" s="43"/>
      <c r="AAG111" s="43"/>
      <c r="AAH111" s="43"/>
      <c r="AAI111" s="43"/>
      <c r="AAJ111" s="43"/>
      <c r="AAK111" s="43"/>
      <c r="AAL111" s="43"/>
      <c r="AAM111" s="43"/>
      <c r="AAN111" s="43"/>
      <c r="AAO111" s="43"/>
      <c r="AAP111" s="43"/>
      <c r="AAQ111" s="43"/>
      <c r="AAR111" s="43"/>
      <c r="AAS111" s="43"/>
      <c r="AAT111" s="43"/>
      <c r="AAU111" s="43"/>
      <c r="AAV111" s="43"/>
      <c r="AAW111" s="43"/>
      <c r="AAX111" s="43"/>
      <c r="AAY111" s="43"/>
      <c r="AAZ111" s="43"/>
      <c r="ABA111" s="43"/>
      <c r="ABB111" s="43"/>
      <c r="ABC111" s="43"/>
      <c r="ABD111" s="43"/>
      <c r="ABE111" s="43"/>
      <c r="ABF111" s="43"/>
      <c r="ABG111" s="43"/>
      <c r="ABH111" s="43"/>
      <c r="ABI111" s="43"/>
      <c r="ABJ111" s="43"/>
      <c r="ABK111" s="43"/>
      <c r="ABL111" s="43"/>
      <c r="ABM111" s="43"/>
      <c r="ABN111" s="43"/>
      <c r="ABO111" s="43"/>
      <c r="ABP111" s="43"/>
      <c r="ABQ111" s="43"/>
      <c r="ABR111" s="43"/>
      <c r="ABS111" s="43"/>
      <c r="ABT111" s="43"/>
      <c r="ABU111" s="43"/>
      <c r="ABV111" s="43"/>
      <c r="ABW111" s="43"/>
      <c r="ABX111" s="43"/>
      <c r="ABY111" s="43"/>
      <c r="ABZ111" s="43"/>
      <c r="ACA111" s="43"/>
      <c r="ACB111" s="43"/>
      <c r="ACC111" s="43"/>
      <c r="ACD111" s="43"/>
      <c r="ACE111" s="43"/>
      <c r="ACF111" s="43"/>
      <c r="ACG111" s="43"/>
      <c r="ACH111" s="43"/>
      <c r="ACI111" s="43"/>
      <c r="ACJ111" s="43"/>
      <c r="ACK111" s="43"/>
      <c r="ACL111" s="43"/>
      <c r="ACM111" s="43"/>
      <c r="ACN111" s="43"/>
      <c r="ACO111" s="43"/>
      <c r="ACP111" s="43"/>
      <c r="ACQ111" s="43"/>
      <c r="ACR111" s="43"/>
      <c r="ACS111" s="43"/>
      <c r="ACT111" s="43"/>
      <c r="ACU111" s="43"/>
      <c r="ACV111" s="43"/>
      <c r="ACW111" s="43"/>
      <c r="ACX111" s="43"/>
      <c r="ACY111" s="43"/>
      <c r="ACZ111" s="43"/>
      <c r="ADA111" s="43"/>
      <c r="ADB111" s="43"/>
      <c r="ADC111" s="43"/>
      <c r="ADD111" s="43"/>
      <c r="ADE111" s="43"/>
      <c r="ADF111" s="43"/>
      <c r="ADG111" s="43"/>
      <c r="ADH111" s="43"/>
      <c r="ADI111" s="43"/>
      <c r="ADJ111" s="43"/>
      <c r="ADK111" s="43"/>
      <c r="ADL111" s="43"/>
      <c r="ADM111" s="43"/>
      <c r="ADN111" s="43"/>
      <c r="ADO111" s="43"/>
      <c r="ADP111" s="43"/>
      <c r="ADQ111" s="43"/>
      <c r="ADR111" s="43"/>
      <c r="ADS111" s="43"/>
      <c r="ADT111" s="43"/>
      <c r="ADU111" s="43"/>
      <c r="ADV111" s="43"/>
      <c r="ADW111" s="43"/>
      <c r="ADX111" s="43"/>
      <c r="ADY111" s="43"/>
      <c r="ADZ111" s="43"/>
      <c r="AEA111" s="43"/>
      <c r="AEB111" s="43"/>
      <c r="AEC111" s="43"/>
      <c r="AED111" s="43"/>
      <c r="AEE111" s="43"/>
      <c r="AEF111" s="43"/>
      <c r="AEG111" s="43"/>
      <c r="AEH111" s="43"/>
      <c r="AEI111" s="43"/>
      <c r="AEJ111" s="43"/>
      <c r="AEK111" s="43"/>
      <c r="AEL111" s="43"/>
      <c r="AEM111" s="43"/>
      <c r="AEN111" s="43"/>
      <c r="AEO111" s="43"/>
      <c r="AEP111" s="43"/>
      <c r="AEQ111" s="43"/>
      <c r="AER111" s="43"/>
      <c r="AES111" s="43"/>
      <c r="AET111" s="43"/>
      <c r="AEU111" s="43"/>
      <c r="AEV111" s="43"/>
      <c r="AEW111" s="43"/>
      <c r="AEX111" s="43"/>
      <c r="AEY111" s="43"/>
      <c r="AEZ111" s="43"/>
      <c r="AFA111" s="43"/>
      <c r="AFB111" s="43"/>
      <c r="AFC111" s="43"/>
      <c r="AFD111" s="43"/>
      <c r="AFE111" s="43"/>
      <c r="AFF111" s="43"/>
      <c r="AFG111" s="43"/>
      <c r="AFH111" s="43"/>
      <c r="AFI111" s="43"/>
      <c r="AFJ111" s="43"/>
      <c r="AFK111" s="43"/>
      <c r="AFL111" s="43"/>
      <c r="AFM111" s="43"/>
      <c r="AFN111" s="43"/>
      <c r="AFO111" s="43"/>
      <c r="AFP111" s="43"/>
      <c r="AFQ111" s="43"/>
      <c r="AFR111" s="43"/>
      <c r="AFS111" s="43"/>
      <c r="AFT111" s="43"/>
      <c r="AFU111" s="43"/>
      <c r="AFV111" s="43"/>
      <c r="AFW111" s="43"/>
      <c r="AFX111" s="43"/>
      <c r="AFY111" s="43"/>
      <c r="AFZ111" s="43"/>
      <c r="AGA111" s="43"/>
      <c r="AGB111" s="43"/>
      <c r="AGC111" s="43"/>
      <c r="AGD111" s="43"/>
      <c r="AGE111" s="43"/>
      <c r="AGF111" s="43"/>
      <c r="AGG111" s="43"/>
      <c r="AGH111" s="43"/>
      <c r="AGI111" s="43"/>
      <c r="AGJ111" s="43"/>
      <c r="AGK111" s="43"/>
      <c r="AGL111" s="43"/>
      <c r="AGM111" s="43"/>
      <c r="AGN111" s="43"/>
      <c r="AGO111" s="43"/>
      <c r="AGP111" s="43"/>
      <c r="AGQ111" s="43"/>
      <c r="AGR111" s="43"/>
      <c r="AGS111" s="43"/>
      <c r="AGT111" s="43"/>
      <c r="AGU111" s="43"/>
      <c r="AGV111" s="43"/>
      <c r="AGW111" s="43"/>
      <c r="AGX111" s="43"/>
      <c r="AGY111" s="43"/>
      <c r="AGZ111" s="43"/>
      <c r="AHA111" s="43"/>
      <c r="AHB111" s="43"/>
      <c r="AHC111" s="43"/>
      <c r="AHD111" s="43"/>
      <c r="AHE111" s="43"/>
      <c r="AHF111" s="43"/>
      <c r="AHG111" s="43"/>
      <c r="AHH111" s="43"/>
      <c r="AHI111" s="43"/>
      <c r="AHJ111" s="43"/>
      <c r="AHK111" s="43"/>
      <c r="AHL111" s="43"/>
      <c r="AHM111" s="43"/>
      <c r="AHN111" s="43"/>
      <c r="AHO111" s="43"/>
      <c r="AHP111" s="43"/>
      <c r="AHQ111" s="43"/>
      <c r="AHR111" s="43"/>
      <c r="AHS111" s="43"/>
      <c r="AHT111" s="43"/>
      <c r="AHU111" s="43"/>
      <c r="AHV111" s="43"/>
      <c r="AHW111" s="43"/>
      <c r="AHX111" s="43"/>
      <c r="AHY111" s="43"/>
      <c r="AHZ111" s="43"/>
      <c r="AIA111" s="43"/>
      <c r="AIB111" s="43"/>
      <c r="AIC111" s="43"/>
      <c r="AID111" s="43"/>
      <c r="AIE111" s="43"/>
      <c r="AIF111" s="43"/>
      <c r="AIG111" s="43"/>
      <c r="AIH111" s="43"/>
      <c r="AII111" s="43"/>
      <c r="AIJ111" s="43"/>
      <c r="AIK111" s="43"/>
      <c r="AIL111" s="43"/>
      <c r="AIM111" s="43"/>
      <c r="AIN111" s="43"/>
      <c r="AIO111" s="43"/>
      <c r="AIP111" s="43"/>
      <c r="AIQ111" s="43"/>
      <c r="AIR111" s="43"/>
      <c r="AIS111" s="43"/>
      <c r="AIT111" s="43"/>
      <c r="AIU111" s="43"/>
      <c r="AIV111" s="43"/>
      <c r="AIW111" s="43"/>
      <c r="AIX111" s="43"/>
      <c r="AIY111" s="43"/>
      <c r="AIZ111" s="43"/>
      <c r="AJA111" s="43"/>
      <c r="AJB111" s="43"/>
      <c r="AJC111" s="43"/>
      <c r="AJD111" s="43"/>
      <c r="AJE111" s="43"/>
      <c r="AJF111" s="43"/>
      <c r="AJG111" s="43"/>
      <c r="AJH111" s="43"/>
      <c r="AJI111" s="43"/>
      <c r="AJJ111" s="43"/>
      <c r="AJK111" s="43"/>
      <c r="AJL111" s="43"/>
      <c r="AJM111" s="43"/>
      <c r="AJN111" s="43"/>
      <c r="AJO111" s="43"/>
      <c r="AJP111" s="43"/>
      <c r="AJQ111" s="43"/>
      <c r="AJR111" s="43"/>
      <c r="AJS111" s="43"/>
      <c r="AJT111" s="43"/>
      <c r="AJU111" s="43"/>
      <c r="AJV111" s="43"/>
      <c r="AJW111" s="43"/>
      <c r="AJX111" s="43"/>
      <c r="AJY111" s="43"/>
      <c r="AJZ111" s="43"/>
      <c r="AKA111" s="43"/>
      <c r="AKB111" s="43"/>
      <c r="AKC111" s="43"/>
      <c r="AKD111" s="43"/>
      <c r="AKE111" s="43"/>
      <c r="AKF111" s="43"/>
      <c r="AKG111" s="43"/>
      <c r="AKH111" s="43"/>
      <c r="AKI111" s="43"/>
      <c r="AKJ111" s="43"/>
      <c r="AKK111" s="43"/>
      <c r="AKL111" s="43"/>
      <c r="AKM111" s="43"/>
      <c r="AKN111" s="43"/>
      <c r="AKO111" s="43"/>
      <c r="AKP111" s="43"/>
      <c r="AKQ111" s="43"/>
      <c r="AKR111" s="43"/>
      <c r="AKS111" s="43"/>
      <c r="AKT111" s="43"/>
      <c r="AKU111" s="43"/>
      <c r="AKV111" s="43"/>
      <c r="AKW111" s="43"/>
      <c r="AKX111" s="43"/>
      <c r="AKY111" s="43"/>
      <c r="AKZ111" s="43"/>
      <c r="ALA111" s="43"/>
      <c r="ALB111" s="43"/>
      <c r="ALC111" s="43"/>
      <c r="ALD111" s="43"/>
      <c r="ALE111" s="43"/>
      <c r="ALF111" s="43"/>
      <c r="ALG111" s="43"/>
      <c r="ALH111" s="43"/>
      <c r="ALI111" s="43"/>
      <c r="ALJ111" s="43"/>
      <c r="ALK111" s="43"/>
      <c r="ALL111" s="43"/>
      <c r="ALM111" s="43"/>
      <c r="ALN111" s="43"/>
      <c r="ALO111" s="43"/>
      <c r="ALP111" s="43"/>
      <c r="ALQ111" s="43"/>
      <c r="ALR111" s="43"/>
      <c r="ALS111" s="43"/>
      <c r="ALT111" s="43"/>
      <c r="ALU111" s="43"/>
      <c r="ALV111" s="43"/>
      <c r="ALW111" s="43"/>
      <c r="ALX111" s="43"/>
      <c r="ALY111" s="43"/>
      <c r="ALZ111" s="43"/>
      <c r="AMA111" s="43"/>
      <c r="AMB111" s="43"/>
      <c r="AMC111" s="43"/>
      <c r="AMD111" s="43"/>
      <c r="AME111" s="43"/>
      <c r="AMF111" s="43"/>
      <c r="AMG111" s="43"/>
      <c r="AMH111" s="43"/>
      <c r="AMI111" s="43"/>
      <c r="AMJ111" s="43"/>
      <c r="AMK111" s="43"/>
      <c r="AML111" s="43"/>
      <c r="AMM111" s="43"/>
      <c r="AMN111" s="43"/>
      <c r="AMO111" s="43"/>
      <c r="AMP111" s="43"/>
      <c r="AMQ111" s="43"/>
      <c r="AMR111" s="43"/>
      <c r="AMS111" s="43"/>
    </row>
    <row r="112" spans="1:1033" s="50" customFormat="1" ht="18" x14ac:dyDescent="0.2">
      <c r="A112" s="362" t="s">
        <v>268</v>
      </c>
      <c r="B112" s="362"/>
      <c r="C112" s="362"/>
      <c r="D112" s="362"/>
      <c r="E112" s="138">
        <f>SUM(E39:E111)</f>
        <v>5625</v>
      </c>
      <c r="F112" s="138">
        <f t="shared" ref="F112:G112" si="67">SUM(F39:F111)</f>
        <v>0</v>
      </c>
      <c r="G112" s="138">
        <f t="shared" si="67"/>
        <v>0</v>
      </c>
      <c r="H112" s="138">
        <f t="shared" ref="H112:AQ112" si="68">SUM(H39:H111)</f>
        <v>16569</v>
      </c>
      <c r="I112" s="138">
        <f t="shared" ref="I112" si="69">SUM(I39:I111)</f>
        <v>8</v>
      </c>
      <c r="J112" s="138">
        <f t="shared" si="68"/>
        <v>1030</v>
      </c>
      <c r="K112" s="138">
        <f t="shared" si="68"/>
        <v>2851</v>
      </c>
      <c r="L112" s="138">
        <f t="shared" si="68"/>
        <v>10724.029999999999</v>
      </c>
      <c r="M112" s="138">
        <f t="shared" si="68"/>
        <v>5361.3824999999997</v>
      </c>
      <c r="N112" s="138">
        <f t="shared" ref="N112" si="70">SUM(N39:N111)</f>
        <v>11972.279999999999</v>
      </c>
      <c r="O112" s="138">
        <f t="shared" si="68"/>
        <v>3304.3492800000004</v>
      </c>
      <c r="P112" s="138">
        <f t="shared" ref="P112" si="71">SUM(P39:P111)</f>
        <v>0</v>
      </c>
      <c r="Q112" s="138">
        <f t="shared" si="68"/>
        <v>0</v>
      </c>
      <c r="R112" s="138">
        <f t="shared" ref="R112:T112" si="72">SUM(R39:R111)</f>
        <v>0</v>
      </c>
      <c r="S112" s="138">
        <f t="shared" si="72"/>
        <v>0</v>
      </c>
      <c r="T112" s="138">
        <f t="shared" si="72"/>
        <v>0</v>
      </c>
      <c r="U112" s="138">
        <f t="shared" si="68"/>
        <v>343.5</v>
      </c>
      <c r="V112" s="138">
        <f t="shared" si="68"/>
        <v>0</v>
      </c>
      <c r="W112" s="138">
        <f t="shared" si="68"/>
        <v>0</v>
      </c>
      <c r="X112" s="138">
        <f t="shared" si="68"/>
        <v>1</v>
      </c>
      <c r="Y112" s="138">
        <f t="shared" si="68"/>
        <v>21445.53</v>
      </c>
      <c r="Z112" s="138">
        <f t="shared" si="68"/>
        <v>8</v>
      </c>
      <c r="AA112" s="138">
        <f t="shared" si="68"/>
        <v>21445.53</v>
      </c>
      <c r="AB112" s="138">
        <f t="shared" si="68"/>
        <v>21445.53</v>
      </c>
      <c r="AC112" s="138">
        <f t="shared" si="68"/>
        <v>21445.53</v>
      </c>
      <c r="AD112" s="138">
        <f t="shared" si="68"/>
        <v>8</v>
      </c>
      <c r="AE112" s="138">
        <f t="shared" si="68"/>
        <v>8</v>
      </c>
      <c r="AF112" s="138">
        <f t="shared" ref="AF112" si="73">SUM(AF39:AF111)</f>
        <v>21445.53</v>
      </c>
      <c r="AG112" s="138">
        <f t="shared" si="68"/>
        <v>5519.0587839999998</v>
      </c>
      <c r="AH112" s="138">
        <f t="shared" ref="AH112" si="74">SUM(AH39:AH111)</f>
        <v>29097.47</v>
      </c>
      <c r="AI112" s="138">
        <f t="shared" si="68"/>
        <v>19786.279600000002</v>
      </c>
      <c r="AJ112" s="138">
        <f t="shared" ref="AJ112" si="75">SUM(AJ39:AJ111)</f>
        <v>21445.53</v>
      </c>
      <c r="AK112" s="226">
        <f t="shared" si="68"/>
        <v>16671.755021999998</v>
      </c>
      <c r="AL112" s="226">
        <f t="shared" si="68"/>
        <v>4</v>
      </c>
      <c r="AM112" s="138">
        <f t="shared" si="68"/>
        <v>1</v>
      </c>
      <c r="AN112" s="138">
        <f t="shared" si="68"/>
        <v>21445.53</v>
      </c>
      <c r="AO112" s="138">
        <f t="shared" si="68"/>
        <v>7</v>
      </c>
      <c r="AP112" s="138">
        <f t="shared" si="68"/>
        <v>6046.86</v>
      </c>
      <c r="AQ112" s="138">
        <f t="shared" si="68"/>
        <v>0</v>
      </c>
    </row>
    <row r="113" spans="1:54" ht="15.75" customHeight="1" x14ac:dyDescent="0.2">
      <c r="A113" s="292"/>
      <c r="B113" s="24"/>
      <c r="C113" s="24"/>
      <c r="D113" s="24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</row>
    <row r="114" spans="1:54" ht="15" customHeight="1" x14ac:dyDescent="0.2">
      <c r="A114" s="326" t="s">
        <v>279</v>
      </c>
      <c r="B114" s="41">
        <v>22</v>
      </c>
      <c r="C114" s="42" t="s">
        <v>302</v>
      </c>
      <c r="D114" s="363" t="s">
        <v>280</v>
      </c>
      <c r="E114" s="131"/>
      <c r="F114" s="131"/>
      <c r="G114" s="131"/>
      <c r="H114" s="131">
        <v>3838</v>
      </c>
      <c r="I114" s="131">
        <v>1</v>
      </c>
      <c r="J114" s="131"/>
      <c r="K114" s="131"/>
      <c r="L114" s="131"/>
      <c r="M114" s="131"/>
      <c r="N114" s="131">
        <v>7676.94</v>
      </c>
      <c r="O114" s="86">
        <f t="shared" ref="O114:O118" si="76">$N$9*N114</f>
        <v>2118.8354400000003</v>
      </c>
      <c r="P114" s="131">
        <v>1473.39</v>
      </c>
      <c r="Q114" s="86">
        <f t="shared" ref="Q114" si="77">P114*$P$9</f>
        <v>442.017</v>
      </c>
      <c r="R114" s="131">
        <v>1473.39</v>
      </c>
      <c r="S114" s="131"/>
      <c r="T114" s="86">
        <v>342</v>
      </c>
      <c r="U114" s="131"/>
      <c r="V114" s="131"/>
      <c r="W114" s="131"/>
      <c r="X114" s="131">
        <v>1</v>
      </c>
      <c r="Y114" s="131">
        <v>1473.39</v>
      </c>
      <c r="Z114" s="131">
        <v>1</v>
      </c>
      <c r="AA114" s="131">
        <v>1473.39</v>
      </c>
      <c r="AB114" s="86">
        <f t="shared" ref="AB114:AB119" si="78">AA114</f>
        <v>1473.39</v>
      </c>
      <c r="AC114" s="131">
        <v>1473.39</v>
      </c>
      <c r="AD114" s="131">
        <v>1</v>
      </c>
      <c r="AE114" s="131">
        <v>1</v>
      </c>
      <c r="AF114" s="131">
        <v>1473.39</v>
      </c>
      <c r="AG114" s="84">
        <f t="shared" ref="AG114:AG119" si="79">AF114*$AF$9</f>
        <v>406.06628400000005</v>
      </c>
      <c r="AH114" s="131">
        <v>1473.39</v>
      </c>
      <c r="AI114" s="86">
        <f t="shared" ref="AI114:AI119" si="80">AH114*$AH$9</f>
        <v>1001.9052000000001</v>
      </c>
      <c r="AJ114" s="131">
        <v>1473.39</v>
      </c>
      <c r="AK114" s="86">
        <f t="shared" ref="AK114:AK119" si="81">AJ114*$AJ$9</f>
        <v>1145.4133859999999</v>
      </c>
      <c r="AL114" s="86">
        <v>1</v>
      </c>
      <c r="AM114" s="131"/>
      <c r="AN114" s="131">
        <v>1473.39</v>
      </c>
      <c r="AO114" s="131">
        <v>1</v>
      </c>
      <c r="AP114" s="131">
        <v>5600</v>
      </c>
      <c r="AQ114" s="131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</row>
    <row r="115" spans="1:54" ht="15.75" customHeight="1" x14ac:dyDescent="0.2">
      <c r="A115" s="326"/>
      <c r="B115" s="44">
        <v>23</v>
      </c>
      <c r="C115" s="45" t="s">
        <v>29</v>
      </c>
      <c r="D115" s="363"/>
      <c r="E115" s="132"/>
      <c r="F115" s="132"/>
      <c r="G115" s="132"/>
      <c r="H115" s="132">
        <v>4027</v>
      </c>
      <c r="I115" s="132">
        <v>1</v>
      </c>
      <c r="J115" s="132">
        <v>1551</v>
      </c>
      <c r="K115" s="132">
        <v>200</v>
      </c>
      <c r="L115" s="132"/>
      <c r="M115" s="132"/>
      <c r="N115" s="132">
        <v>8054.93</v>
      </c>
      <c r="O115" s="90">
        <v>2100</v>
      </c>
      <c r="P115" s="132">
        <v>3102.84</v>
      </c>
      <c r="Q115" s="90">
        <v>850</v>
      </c>
      <c r="R115" s="132">
        <v>3102.84</v>
      </c>
      <c r="S115" s="132"/>
      <c r="T115" s="90">
        <v>230</v>
      </c>
      <c r="U115" s="132"/>
      <c r="V115" s="132"/>
      <c r="W115" s="132"/>
      <c r="X115" s="132">
        <v>1</v>
      </c>
      <c r="Y115" s="132">
        <v>3102.84</v>
      </c>
      <c r="Z115" s="132">
        <v>1</v>
      </c>
      <c r="AA115" s="132">
        <v>3102.84</v>
      </c>
      <c r="AB115" s="90">
        <f t="shared" si="78"/>
        <v>3102.84</v>
      </c>
      <c r="AC115" s="132">
        <v>3102.84</v>
      </c>
      <c r="AD115" s="132">
        <v>1</v>
      </c>
      <c r="AE115" s="132">
        <v>1</v>
      </c>
      <c r="AF115" s="132">
        <v>3102.84</v>
      </c>
      <c r="AG115" s="88">
        <f t="shared" si="79"/>
        <v>855.14270400000009</v>
      </c>
      <c r="AH115" s="132">
        <v>3102.84</v>
      </c>
      <c r="AI115" s="90">
        <f t="shared" si="80"/>
        <v>2109.9312000000004</v>
      </c>
      <c r="AJ115" s="132">
        <v>3102.84</v>
      </c>
      <c r="AK115" s="90">
        <f t="shared" si="81"/>
        <v>2412.1478160000001</v>
      </c>
      <c r="AL115" s="90">
        <v>1</v>
      </c>
      <c r="AM115" s="132"/>
      <c r="AN115" s="132">
        <v>3102.84</v>
      </c>
      <c r="AO115" s="132">
        <v>1</v>
      </c>
      <c r="AP115" s="132">
        <v>6400</v>
      </c>
      <c r="AQ115" s="132">
        <v>50</v>
      </c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</row>
    <row r="116" spans="1:54" ht="15.75" customHeight="1" x14ac:dyDescent="0.2">
      <c r="A116" s="326"/>
      <c r="B116" s="44">
        <v>27</v>
      </c>
      <c r="C116" s="45" t="s">
        <v>303</v>
      </c>
      <c r="D116" s="363"/>
      <c r="E116" s="132">
        <v>3850</v>
      </c>
      <c r="F116" s="132"/>
      <c r="G116" s="132"/>
      <c r="H116" s="132">
        <v>3795</v>
      </c>
      <c r="I116" s="132">
        <v>1</v>
      </c>
      <c r="J116" s="132">
        <v>1951</v>
      </c>
      <c r="K116" s="132">
        <v>1951</v>
      </c>
      <c r="L116" s="132">
        <v>3850.96</v>
      </c>
      <c r="M116" s="132">
        <v>975.5</v>
      </c>
      <c r="N116" s="132">
        <v>7591.63</v>
      </c>
      <c r="O116" s="90">
        <v>2000</v>
      </c>
      <c r="P116" s="132">
        <v>3902.03</v>
      </c>
      <c r="Q116" s="90">
        <v>850</v>
      </c>
      <c r="R116" s="132">
        <v>3902.03</v>
      </c>
      <c r="S116" s="132"/>
      <c r="T116" s="90">
        <v>200</v>
      </c>
      <c r="U116" s="132"/>
      <c r="V116" s="132"/>
      <c r="W116" s="132"/>
      <c r="X116" s="132">
        <v>1</v>
      </c>
      <c r="Y116" s="132">
        <v>3902.03</v>
      </c>
      <c r="Z116" s="132">
        <v>1</v>
      </c>
      <c r="AA116" s="132">
        <v>3902.03</v>
      </c>
      <c r="AB116" s="90">
        <f t="shared" si="78"/>
        <v>3902.03</v>
      </c>
      <c r="AC116" s="132"/>
      <c r="AD116" s="132">
        <v>1</v>
      </c>
      <c r="AE116" s="132">
        <v>1</v>
      </c>
      <c r="AF116" s="132"/>
      <c r="AG116" s="88"/>
      <c r="AH116" s="132"/>
      <c r="AI116" s="90"/>
      <c r="AJ116" s="132">
        <v>3902.03</v>
      </c>
      <c r="AK116" s="90">
        <f t="shared" si="81"/>
        <v>3033.438122</v>
      </c>
      <c r="AL116" s="90">
        <v>1</v>
      </c>
      <c r="AM116" s="132"/>
      <c r="AN116" s="132">
        <v>3902.03</v>
      </c>
      <c r="AO116" s="132">
        <v>1</v>
      </c>
      <c r="AP116" s="132">
        <v>5600</v>
      </c>
      <c r="AQ116" s="132">
        <v>50</v>
      </c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</row>
    <row r="117" spans="1:54" ht="15.75" customHeight="1" x14ac:dyDescent="0.2">
      <c r="A117" s="326"/>
      <c r="B117" s="44">
        <v>28</v>
      </c>
      <c r="C117" s="45" t="s">
        <v>304</v>
      </c>
      <c r="D117" s="363"/>
      <c r="E117" s="132"/>
      <c r="F117" s="132"/>
      <c r="G117" s="132"/>
      <c r="H117" s="132">
        <v>5461</v>
      </c>
      <c r="I117" s="132">
        <v>1</v>
      </c>
      <c r="J117" s="132">
        <v>1042</v>
      </c>
      <c r="K117" s="132">
        <v>1042</v>
      </c>
      <c r="L117" s="132">
        <v>2085</v>
      </c>
      <c r="M117" s="132">
        <v>521.04999999999995</v>
      </c>
      <c r="N117" s="132">
        <v>10923.37</v>
      </c>
      <c r="O117" s="90">
        <v>2085</v>
      </c>
      <c r="P117" s="132">
        <v>2084.1999999999998</v>
      </c>
      <c r="Q117" s="90">
        <v>525</v>
      </c>
      <c r="R117" s="132">
        <v>2084.1999999999998</v>
      </c>
      <c r="S117" s="132"/>
      <c r="T117" s="90">
        <v>150</v>
      </c>
      <c r="U117" s="132"/>
      <c r="V117" s="132"/>
      <c r="W117" s="132"/>
      <c r="X117" s="132">
        <v>1</v>
      </c>
      <c r="Y117" s="132">
        <v>2084.1999999999998</v>
      </c>
      <c r="Z117" s="132">
        <v>1</v>
      </c>
      <c r="AA117" s="132">
        <v>2084.1999999999998</v>
      </c>
      <c r="AB117" s="90">
        <f t="shared" si="78"/>
        <v>2084.1999999999998</v>
      </c>
      <c r="AC117" s="132"/>
      <c r="AD117" s="132">
        <v>1</v>
      </c>
      <c r="AE117" s="132">
        <v>1</v>
      </c>
      <c r="AF117" s="132">
        <v>2084.1999999999998</v>
      </c>
      <c r="AG117" s="88">
        <f t="shared" si="79"/>
        <v>574.40552000000002</v>
      </c>
      <c r="AH117" s="132">
        <v>2084.1999999999998</v>
      </c>
      <c r="AI117" s="90">
        <f t="shared" si="80"/>
        <v>1417.2560000000001</v>
      </c>
      <c r="AJ117" s="132">
        <v>2084.1999999999998</v>
      </c>
      <c r="AK117" s="90">
        <f t="shared" si="81"/>
        <v>1620.2570799999999</v>
      </c>
      <c r="AL117" s="90">
        <v>1</v>
      </c>
      <c r="AM117" s="132"/>
      <c r="AN117" s="132">
        <v>2084.1999999999998</v>
      </c>
      <c r="AO117" s="132">
        <v>1</v>
      </c>
      <c r="AP117" s="132">
        <v>7500</v>
      </c>
      <c r="AQ117" s="132">
        <v>50</v>
      </c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</row>
    <row r="118" spans="1:54" ht="15.75" customHeight="1" x14ac:dyDescent="0.2">
      <c r="A118" s="326"/>
      <c r="B118" s="44">
        <v>31</v>
      </c>
      <c r="C118" s="45" t="s">
        <v>305</v>
      </c>
      <c r="D118" s="363"/>
      <c r="E118" s="132">
        <v>1260</v>
      </c>
      <c r="F118" s="132"/>
      <c r="G118" s="132"/>
      <c r="H118" s="132">
        <v>1262</v>
      </c>
      <c r="I118" s="132">
        <v>1</v>
      </c>
      <c r="J118" s="132">
        <v>695</v>
      </c>
      <c r="K118" s="132"/>
      <c r="L118" s="132"/>
      <c r="M118" s="132"/>
      <c r="N118" s="132">
        <v>2524.7800000000002</v>
      </c>
      <c r="O118" s="90">
        <f t="shared" si="76"/>
        <v>696.83928000000014</v>
      </c>
      <c r="P118" s="132">
        <v>1396.92</v>
      </c>
      <c r="Q118" s="90">
        <v>400</v>
      </c>
      <c r="R118" s="132">
        <v>1396.92</v>
      </c>
      <c r="S118" s="132">
        <v>1396.92</v>
      </c>
      <c r="T118" s="90">
        <v>180</v>
      </c>
      <c r="U118" s="132"/>
      <c r="V118" s="132"/>
      <c r="W118" s="132"/>
      <c r="X118" s="132">
        <v>1</v>
      </c>
      <c r="Y118" s="132">
        <v>1396.92</v>
      </c>
      <c r="Z118" s="132">
        <v>1</v>
      </c>
      <c r="AA118" s="132">
        <v>1396.92</v>
      </c>
      <c r="AB118" s="90">
        <f t="shared" si="78"/>
        <v>1396.92</v>
      </c>
      <c r="AC118" s="132"/>
      <c r="AD118" s="132">
        <v>1</v>
      </c>
      <c r="AE118" s="132">
        <v>1</v>
      </c>
      <c r="AF118" s="132">
        <v>1396.92</v>
      </c>
      <c r="AG118" s="88">
        <f t="shared" si="79"/>
        <v>384.99115200000006</v>
      </c>
      <c r="AH118" s="132">
        <v>2524.7800000000002</v>
      </c>
      <c r="AI118" s="90">
        <f t="shared" si="80"/>
        <v>1716.8504000000003</v>
      </c>
      <c r="AJ118" s="132">
        <v>1396.92</v>
      </c>
      <c r="AK118" s="90">
        <f t="shared" si="81"/>
        <v>1085.965608</v>
      </c>
      <c r="AL118" s="90">
        <v>1</v>
      </c>
      <c r="AM118" s="132"/>
      <c r="AN118" s="132">
        <v>1396.92</v>
      </c>
      <c r="AO118" s="132">
        <v>1</v>
      </c>
      <c r="AP118" s="132">
        <v>1500</v>
      </c>
      <c r="AQ118" s="132">
        <v>50</v>
      </c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</row>
    <row r="119" spans="1:54" ht="15.75" customHeight="1" x14ac:dyDescent="0.2">
      <c r="A119" s="326"/>
      <c r="B119" s="46">
        <v>82</v>
      </c>
      <c r="C119" s="47" t="s">
        <v>306</v>
      </c>
      <c r="D119" s="363"/>
      <c r="E119" s="133">
        <v>6598</v>
      </c>
      <c r="F119" s="133"/>
      <c r="G119" s="133"/>
      <c r="H119" s="133">
        <v>5820</v>
      </c>
      <c r="I119" s="133">
        <v>1</v>
      </c>
      <c r="J119" s="133">
        <v>1845</v>
      </c>
      <c r="K119" s="133"/>
      <c r="L119" s="133"/>
      <c r="M119" s="133"/>
      <c r="N119" s="133">
        <v>11640.76</v>
      </c>
      <c r="O119" s="98">
        <v>2000</v>
      </c>
      <c r="P119" s="133">
        <v>3690.76</v>
      </c>
      <c r="Q119" s="98">
        <v>900</v>
      </c>
      <c r="R119" s="133">
        <v>3690.76</v>
      </c>
      <c r="S119" s="133"/>
      <c r="T119" s="98">
        <v>250</v>
      </c>
      <c r="U119" s="133"/>
      <c r="V119" s="133"/>
      <c r="W119" s="133"/>
      <c r="X119" s="133">
        <v>1</v>
      </c>
      <c r="Y119" s="133">
        <v>3690.76</v>
      </c>
      <c r="Z119" s="133">
        <v>1</v>
      </c>
      <c r="AA119" s="133">
        <v>3690.76</v>
      </c>
      <c r="AB119" s="98">
        <f t="shared" si="78"/>
        <v>3690.76</v>
      </c>
      <c r="AC119" s="133"/>
      <c r="AD119" s="133">
        <v>1</v>
      </c>
      <c r="AE119" s="133">
        <v>1</v>
      </c>
      <c r="AF119" s="133">
        <v>3690.76</v>
      </c>
      <c r="AG119" s="88">
        <f t="shared" si="79"/>
        <v>1017.1734560000001</v>
      </c>
      <c r="AH119" s="133">
        <v>11640.76</v>
      </c>
      <c r="AI119" s="98">
        <f t="shared" si="80"/>
        <v>7915.7168000000011</v>
      </c>
      <c r="AJ119" s="133">
        <v>3690.76</v>
      </c>
      <c r="AK119" s="98">
        <f t="shared" si="81"/>
        <v>2869.1968240000001</v>
      </c>
      <c r="AL119" s="98">
        <v>1</v>
      </c>
      <c r="AM119" s="133"/>
      <c r="AN119" s="133">
        <v>3690.76</v>
      </c>
      <c r="AO119" s="133">
        <v>1</v>
      </c>
      <c r="AP119" s="133">
        <v>9850</v>
      </c>
      <c r="AQ119" s="133">
        <v>50</v>
      </c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</row>
    <row r="120" spans="1:54" ht="15.75" customHeight="1" x14ac:dyDescent="0.2">
      <c r="A120" s="362" t="s">
        <v>268</v>
      </c>
      <c r="B120" s="362"/>
      <c r="C120" s="362"/>
      <c r="D120" s="362"/>
      <c r="E120" s="138">
        <f t="shared" ref="E120:AQ120" si="82">SUM(E114:E119)</f>
        <v>11708</v>
      </c>
      <c r="F120" s="138">
        <f t="shared" ref="F120:G120" si="83">SUM(F114:F119)</f>
        <v>0</v>
      </c>
      <c r="G120" s="138">
        <f t="shared" si="83"/>
        <v>0</v>
      </c>
      <c r="H120" s="138">
        <f t="shared" si="82"/>
        <v>24203</v>
      </c>
      <c r="I120" s="138">
        <f t="shared" ref="I120" si="84">SUM(I114:I119)</f>
        <v>6</v>
      </c>
      <c r="J120" s="138">
        <f t="shared" si="82"/>
        <v>7084</v>
      </c>
      <c r="K120" s="138">
        <f t="shared" si="82"/>
        <v>3193</v>
      </c>
      <c r="L120" s="138">
        <f t="shared" si="82"/>
        <v>5935.96</v>
      </c>
      <c r="M120" s="138">
        <f t="shared" si="82"/>
        <v>1496.55</v>
      </c>
      <c r="N120" s="138">
        <f t="shared" ref="N120" si="85">SUM(N114:N119)</f>
        <v>48412.41</v>
      </c>
      <c r="O120" s="138">
        <f t="shared" si="82"/>
        <v>11000.674720000001</v>
      </c>
      <c r="P120" s="138">
        <f t="shared" ref="P120" si="86">SUM(P114:P119)</f>
        <v>15650.14</v>
      </c>
      <c r="Q120" s="138">
        <f t="shared" si="82"/>
        <v>3967.0169999999998</v>
      </c>
      <c r="R120" s="138">
        <f t="shared" ref="R120:T120" si="87">SUM(R114:R119)</f>
        <v>15650.14</v>
      </c>
      <c r="S120" s="138">
        <f t="shared" si="87"/>
        <v>1396.92</v>
      </c>
      <c r="T120" s="138">
        <f t="shared" si="87"/>
        <v>1352</v>
      </c>
      <c r="U120" s="138">
        <f t="shared" si="82"/>
        <v>0</v>
      </c>
      <c r="V120" s="138">
        <f t="shared" si="82"/>
        <v>0</v>
      </c>
      <c r="W120" s="138">
        <f t="shared" si="82"/>
        <v>0</v>
      </c>
      <c r="X120" s="138">
        <f t="shared" si="82"/>
        <v>6</v>
      </c>
      <c r="Y120" s="138">
        <f t="shared" si="82"/>
        <v>15650.14</v>
      </c>
      <c r="Z120" s="138">
        <f t="shared" si="82"/>
        <v>6</v>
      </c>
      <c r="AA120" s="138">
        <f t="shared" si="82"/>
        <v>15650.14</v>
      </c>
      <c r="AB120" s="138">
        <f t="shared" si="82"/>
        <v>15650.14</v>
      </c>
      <c r="AC120" s="138">
        <f t="shared" si="82"/>
        <v>4576.2300000000005</v>
      </c>
      <c r="AD120" s="138">
        <f t="shared" si="82"/>
        <v>6</v>
      </c>
      <c r="AE120" s="138">
        <f t="shared" si="82"/>
        <v>6</v>
      </c>
      <c r="AF120" s="138">
        <f t="shared" ref="AF120" si="88">SUM(AF114:AF119)</f>
        <v>11748.11</v>
      </c>
      <c r="AG120" s="138">
        <f t="shared" si="82"/>
        <v>3237.7791160000002</v>
      </c>
      <c r="AH120" s="138">
        <f t="shared" ref="AH120" si="89">SUM(AH114:AH119)</f>
        <v>20825.97</v>
      </c>
      <c r="AI120" s="138">
        <f t="shared" si="82"/>
        <v>14161.659600000003</v>
      </c>
      <c r="AJ120" s="138">
        <f t="shared" ref="AJ120" si="90">SUM(AJ114:AJ119)</f>
        <v>15650.14</v>
      </c>
      <c r="AK120" s="138">
        <f t="shared" si="82"/>
        <v>12166.418836000001</v>
      </c>
      <c r="AL120" s="138">
        <f t="shared" si="82"/>
        <v>6</v>
      </c>
      <c r="AM120" s="138">
        <f t="shared" si="82"/>
        <v>0</v>
      </c>
      <c r="AN120" s="138">
        <f t="shared" si="82"/>
        <v>15650.14</v>
      </c>
      <c r="AO120" s="138">
        <f t="shared" si="82"/>
        <v>6</v>
      </c>
      <c r="AP120" s="138">
        <f t="shared" si="82"/>
        <v>36450</v>
      </c>
      <c r="AQ120" s="138">
        <f t="shared" si="82"/>
        <v>250</v>
      </c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</row>
    <row r="121" spans="1:54" ht="15.75" customHeight="1" x14ac:dyDescent="0.2">
      <c r="A121" s="292"/>
      <c r="B121" s="24"/>
      <c r="C121" s="24"/>
      <c r="D121" s="24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</row>
    <row r="122" spans="1:54" s="24" customFormat="1" ht="15" customHeight="1" x14ac:dyDescent="0.2">
      <c r="A122" s="319" t="s">
        <v>281</v>
      </c>
      <c r="B122" s="8">
        <v>21</v>
      </c>
      <c r="C122" s="9" t="s">
        <v>13</v>
      </c>
      <c r="D122" s="374" t="s">
        <v>282</v>
      </c>
      <c r="E122" s="84">
        <v>3650</v>
      </c>
      <c r="F122" s="84"/>
      <c r="G122" s="84"/>
      <c r="H122" s="84">
        <v>3781</v>
      </c>
      <c r="I122" s="84">
        <v>1</v>
      </c>
      <c r="J122" s="84">
        <v>602</v>
      </c>
      <c r="K122" s="84">
        <v>602</v>
      </c>
      <c r="L122" s="84">
        <v>1204</v>
      </c>
      <c r="M122" s="84">
        <v>301.27</v>
      </c>
      <c r="N122" s="85">
        <v>0</v>
      </c>
      <c r="O122" s="86">
        <f t="shared" ref="O122:O136" si="91">$N$9*N122</f>
        <v>0</v>
      </c>
      <c r="P122" s="118">
        <v>0</v>
      </c>
      <c r="Q122" s="86">
        <f t="shared" ref="Q122:Q136" si="92">P122*$P$9</f>
        <v>0</v>
      </c>
      <c r="R122" s="83">
        <v>0</v>
      </c>
      <c r="S122" s="84"/>
      <c r="T122" s="86">
        <f t="shared" ref="T122:T136" si="93">R122*$P$9</f>
        <v>0</v>
      </c>
      <c r="U122" s="84">
        <v>0</v>
      </c>
      <c r="V122" s="84">
        <v>0</v>
      </c>
      <c r="W122" s="84">
        <v>0</v>
      </c>
      <c r="X122" s="84">
        <v>1</v>
      </c>
      <c r="Y122" s="84">
        <v>1205.1099999999999</v>
      </c>
      <c r="Z122" s="84">
        <v>1</v>
      </c>
      <c r="AA122" s="85">
        <v>1205.1099999999999</v>
      </c>
      <c r="AB122" s="86">
        <f t="shared" ref="AB122:AB136" si="94">AA122</f>
        <v>1205.1099999999999</v>
      </c>
      <c r="AC122" s="83">
        <v>1205.1099999999999</v>
      </c>
      <c r="AD122" s="84">
        <v>1</v>
      </c>
      <c r="AE122" s="84">
        <v>1</v>
      </c>
      <c r="AF122" s="84">
        <v>0</v>
      </c>
      <c r="AG122" s="84"/>
      <c r="AH122" s="85">
        <v>0</v>
      </c>
      <c r="AI122" s="86"/>
      <c r="AJ122" s="118">
        <v>1205.1099999999999</v>
      </c>
      <c r="AK122" s="86">
        <f t="shared" ref="AK122:AK136" si="95">AJ122*$AJ$9</f>
        <v>936.85251399999993</v>
      </c>
      <c r="AL122" s="86">
        <v>1</v>
      </c>
      <c r="AM122" s="84">
        <v>0</v>
      </c>
      <c r="AN122" s="84">
        <v>1205.1099999999999</v>
      </c>
      <c r="AO122" s="84">
        <v>0</v>
      </c>
      <c r="AP122" s="84">
        <f>H122*0.25</f>
        <v>945.25</v>
      </c>
      <c r="AQ122" s="288">
        <v>0</v>
      </c>
    </row>
    <row r="123" spans="1:54" s="24" customFormat="1" x14ac:dyDescent="0.2">
      <c r="A123" s="320"/>
      <c r="B123" s="12">
        <v>24</v>
      </c>
      <c r="C123" s="13" t="s">
        <v>71</v>
      </c>
      <c r="D123" s="375"/>
      <c r="E123" s="88">
        <v>3850</v>
      </c>
      <c r="F123" s="88"/>
      <c r="G123" s="88"/>
      <c r="H123" s="88">
        <v>3340</v>
      </c>
      <c r="I123" s="88">
        <v>1</v>
      </c>
      <c r="J123" s="88">
        <v>1956</v>
      </c>
      <c r="K123" s="88">
        <v>1956</v>
      </c>
      <c r="L123" s="88">
        <v>4000</v>
      </c>
      <c r="M123" s="88">
        <v>978.1</v>
      </c>
      <c r="N123" s="89">
        <v>0</v>
      </c>
      <c r="O123" s="90">
        <f t="shared" si="91"/>
        <v>0</v>
      </c>
      <c r="P123" s="121">
        <v>0</v>
      </c>
      <c r="Q123" s="90">
        <f t="shared" si="92"/>
        <v>0</v>
      </c>
      <c r="R123" s="87">
        <v>0</v>
      </c>
      <c r="S123" s="88"/>
      <c r="T123" s="90">
        <f t="shared" si="93"/>
        <v>0</v>
      </c>
      <c r="U123" s="88">
        <v>0</v>
      </c>
      <c r="V123" s="88">
        <v>0</v>
      </c>
      <c r="W123" s="88">
        <v>0</v>
      </c>
      <c r="X123" s="88">
        <v>1</v>
      </c>
      <c r="Y123" s="88">
        <v>3912.4</v>
      </c>
      <c r="Z123" s="88">
        <v>1</v>
      </c>
      <c r="AA123" s="89">
        <v>3912.4</v>
      </c>
      <c r="AB123" s="90">
        <f t="shared" si="94"/>
        <v>3912.4</v>
      </c>
      <c r="AC123" s="87">
        <v>3912.4</v>
      </c>
      <c r="AD123" s="88">
        <v>1</v>
      </c>
      <c r="AE123" s="88">
        <v>1</v>
      </c>
      <c r="AF123" s="88">
        <v>0</v>
      </c>
      <c r="AG123" s="88"/>
      <c r="AH123" s="89">
        <v>0</v>
      </c>
      <c r="AI123" s="90"/>
      <c r="AJ123" s="121">
        <v>3912.4</v>
      </c>
      <c r="AK123" s="90">
        <f t="shared" si="95"/>
        <v>3041.4997600000002</v>
      </c>
      <c r="AL123" s="90">
        <v>1</v>
      </c>
      <c r="AM123" s="88">
        <v>0</v>
      </c>
      <c r="AN123" s="88">
        <v>3912.4</v>
      </c>
      <c r="AO123" s="88">
        <v>0</v>
      </c>
      <c r="AP123" s="88">
        <f>H123*0.25</f>
        <v>835</v>
      </c>
      <c r="AQ123" s="147">
        <v>0</v>
      </c>
    </row>
    <row r="124" spans="1:54" s="24" customFormat="1" x14ac:dyDescent="0.2">
      <c r="A124" s="320"/>
      <c r="B124" s="12">
        <v>25</v>
      </c>
      <c r="C124" s="13" t="s">
        <v>53</v>
      </c>
      <c r="D124" s="375"/>
      <c r="E124" s="88">
        <v>5625</v>
      </c>
      <c r="F124" s="88"/>
      <c r="G124" s="88"/>
      <c r="H124" s="88">
        <v>5217</v>
      </c>
      <c r="I124" s="88">
        <v>1</v>
      </c>
      <c r="J124" s="88">
        <v>1945</v>
      </c>
      <c r="K124" s="88">
        <v>1845</v>
      </c>
      <c r="L124" s="88">
        <v>3800</v>
      </c>
      <c r="M124" s="88">
        <v>972.75</v>
      </c>
      <c r="N124" s="89">
        <v>0</v>
      </c>
      <c r="O124" s="90">
        <f t="shared" si="91"/>
        <v>0</v>
      </c>
      <c r="P124" s="121">
        <v>0</v>
      </c>
      <c r="Q124" s="90">
        <f t="shared" si="92"/>
        <v>0</v>
      </c>
      <c r="R124" s="87">
        <v>0</v>
      </c>
      <c r="S124" s="88"/>
      <c r="T124" s="90">
        <f t="shared" si="93"/>
        <v>0</v>
      </c>
      <c r="U124" s="88">
        <v>0</v>
      </c>
      <c r="V124" s="88">
        <v>0</v>
      </c>
      <c r="W124" s="88">
        <v>0</v>
      </c>
      <c r="X124" s="88">
        <v>1</v>
      </c>
      <c r="Y124" s="88">
        <v>3890.99</v>
      </c>
      <c r="Z124" s="88">
        <v>1</v>
      </c>
      <c r="AA124" s="89">
        <v>3890.99</v>
      </c>
      <c r="AB124" s="90">
        <f t="shared" si="94"/>
        <v>3890.99</v>
      </c>
      <c r="AC124" s="87">
        <v>3890.99</v>
      </c>
      <c r="AD124" s="88">
        <v>1</v>
      </c>
      <c r="AE124" s="88">
        <v>1</v>
      </c>
      <c r="AF124" s="88">
        <v>3890.99</v>
      </c>
      <c r="AG124" s="88">
        <f t="shared" ref="AG124:AG136" si="96">AF124*$AF$9</f>
        <v>1072.3568439999999</v>
      </c>
      <c r="AH124" s="89">
        <v>6544.01</v>
      </c>
      <c r="AI124" s="90">
        <f t="shared" ref="AI124:AI135" si="97">AH124*$AH$9</f>
        <v>4449.9268000000002</v>
      </c>
      <c r="AJ124" s="121">
        <v>3890.99</v>
      </c>
      <c r="AK124" s="90">
        <f t="shared" si="95"/>
        <v>3024.8556259999996</v>
      </c>
      <c r="AL124" s="90">
        <v>1</v>
      </c>
      <c r="AM124" s="88">
        <v>0</v>
      </c>
      <c r="AN124" s="88">
        <v>3890.99</v>
      </c>
      <c r="AO124" s="88">
        <v>0</v>
      </c>
      <c r="AP124" s="88">
        <f>H124*0.25</f>
        <v>1304.25</v>
      </c>
      <c r="AQ124" s="147">
        <v>0</v>
      </c>
    </row>
    <row r="125" spans="1:54" s="24" customFormat="1" x14ac:dyDescent="0.2">
      <c r="A125" s="320"/>
      <c r="B125" s="12">
        <v>29</v>
      </c>
      <c r="C125" s="13" t="s">
        <v>191</v>
      </c>
      <c r="D125" s="375"/>
      <c r="E125" s="88">
        <v>933</v>
      </c>
      <c r="F125" s="88"/>
      <c r="G125" s="88"/>
      <c r="H125" s="88">
        <v>932</v>
      </c>
      <c r="I125" s="88">
        <v>1</v>
      </c>
      <c r="J125" s="88">
        <v>375</v>
      </c>
      <c r="K125" s="88">
        <v>375</v>
      </c>
      <c r="L125" s="88">
        <v>725.2</v>
      </c>
      <c r="M125" s="88">
        <v>187.99</v>
      </c>
      <c r="N125" s="89">
        <v>0</v>
      </c>
      <c r="O125" s="90">
        <f t="shared" si="91"/>
        <v>0</v>
      </c>
      <c r="P125" s="121">
        <v>0</v>
      </c>
      <c r="Q125" s="90">
        <f t="shared" si="92"/>
        <v>0</v>
      </c>
      <c r="R125" s="87">
        <v>0</v>
      </c>
      <c r="S125" s="88"/>
      <c r="T125" s="90">
        <f t="shared" si="93"/>
        <v>0</v>
      </c>
      <c r="U125" s="88">
        <v>0</v>
      </c>
      <c r="V125" s="88">
        <v>0</v>
      </c>
      <c r="W125" s="88">
        <v>0</v>
      </c>
      <c r="X125" s="88">
        <v>1</v>
      </c>
      <c r="Y125" s="88">
        <v>751.96</v>
      </c>
      <c r="Z125" s="88">
        <v>1</v>
      </c>
      <c r="AA125" s="89">
        <v>751.96</v>
      </c>
      <c r="AB125" s="90">
        <f t="shared" si="94"/>
        <v>751.96</v>
      </c>
      <c r="AC125" s="87">
        <v>751.96</v>
      </c>
      <c r="AD125" s="88">
        <v>1</v>
      </c>
      <c r="AE125" s="88">
        <v>1</v>
      </c>
      <c r="AF125" s="88">
        <v>751.96</v>
      </c>
      <c r="AG125" s="88">
        <f t="shared" si="96"/>
        <v>207.24017600000002</v>
      </c>
      <c r="AH125" s="89">
        <v>1112.3999999999999</v>
      </c>
      <c r="AI125" s="90">
        <f t="shared" si="97"/>
        <v>756.43200000000002</v>
      </c>
      <c r="AJ125" s="121">
        <v>751.96</v>
      </c>
      <c r="AK125" s="90">
        <f t="shared" si="95"/>
        <v>584.57370400000002</v>
      </c>
      <c r="AL125" s="90">
        <v>1</v>
      </c>
      <c r="AM125" s="88">
        <v>0</v>
      </c>
      <c r="AN125" s="88">
        <v>751.96</v>
      </c>
      <c r="AO125" s="88">
        <v>0</v>
      </c>
      <c r="AP125" s="88">
        <f>H125*0.25</f>
        <v>233</v>
      </c>
      <c r="AQ125" s="147">
        <v>0</v>
      </c>
    </row>
    <row r="126" spans="1:54" s="24" customFormat="1" x14ac:dyDescent="0.2">
      <c r="A126" s="321"/>
      <c r="B126" s="39">
        <v>30</v>
      </c>
      <c r="C126" s="40" t="s">
        <v>199</v>
      </c>
      <c r="D126" s="375"/>
      <c r="E126" s="96">
        <v>455</v>
      </c>
      <c r="F126" s="96"/>
      <c r="G126" s="96"/>
      <c r="H126" s="96">
        <v>425</v>
      </c>
      <c r="I126" s="96"/>
      <c r="J126" s="96">
        <v>277</v>
      </c>
      <c r="K126" s="96">
        <v>277</v>
      </c>
      <c r="L126" s="96">
        <v>518.20000000000005</v>
      </c>
      <c r="M126" s="96">
        <v>138.87</v>
      </c>
      <c r="N126" s="125">
        <v>0</v>
      </c>
      <c r="O126" s="98">
        <f t="shared" si="91"/>
        <v>0</v>
      </c>
      <c r="P126" s="126">
        <v>555.48</v>
      </c>
      <c r="Q126" s="98">
        <v>160</v>
      </c>
      <c r="R126" s="127">
        <v>0</v>
      </c>
      <c r="S126" s="96"/>
      <c r="T126" s="98">
        <f t="shared" si="93"/>
        <v>0</v>
      </c>
      <c r="U126" s="96">
        <v>0</v>
      </c>
      <c r="V126" s="96">
        <v>0</v>
      </c>
      <c r="W126" s="96">
        <v>0</v>
      </c>
      <c r="X126" s="96">
        <v>1</v>
      </c>
      <c r="Y126" s="96">
        <v>555.48</v>
      </c>
      <c r="Z126" s="96">
        <v>1</v>
      </c>
      <c r="AA126" s="125">
        <v>555.48</v>
      </c>
      <c r="AB126" s="98">
        <f t="shared" si="94"/>
        <v>555.48</v>
      </c>
      <c r="AC126" s="127">
        <v>555.48</v>
      </c>
      <c r="AD126" s="96">
        <v>1</v>
      </c>
      <c r="AE126" s="96"/>
      <c r="AF126" s="96">
        <v>555.48</v>
      </c>
      <c r="AG126" s="88">
        <f t="shared" si="96"/>
        <v>153.09028800000002</v>
      </c>
      <c r="AH126" s="125">
        <v>294.87</v>
      </c>
      <c r="AI126" s="98">
        <f t="shared" si="97"/>
        <v>200.51160000000002</v>
      </c>
      <c r="AJ126" s="126">
        <v>555.48</v>
      </c>
      <c r="AK126" s="98">
        <f t="shared" si="95"/>
        <v>431.830152</v>
      </c>
      <c r="AL126" s="98"/>
      <c r="AM126" s="96">
        <v>0</v>
      </c>
      <c r="AN126" s="96">
        <v>555.48</v>
      </c>
      <c r="AO126" s="96">
        <v>0</v>
      </c>
      <c r="AP126" s="96">
        <f>H126*0.25</f>
        <v>106.25</v>
      </c>
      <c r="AQ126" s="301">
        <v>0</v>
      </c>
    </row>
    <row r="127" spans="1:54" s="24" customFormat="1" x14ac:dyDescent="0.2">
      <c r="A127" s="319" t="s">
        <v>299</v>
      </c>
      <c r="B127" s="8">
        <v>48</v>
      </c>
      <c r="C127" s="9" t="s">
        <v>27</v>
      </c>
      <c r="D127" s="375"/>
      <c r="E127" s="84">
        <v>6238</v>
      </c>
      <c r="F127" s="84"/>
      <c r="G127" s="84"/>
      <c r="H127" s="84">
        <v>5679</v>
      </c>
      <c r="I127" s="84">
        <v>1</v>
      </c>
      <c r="J127" s="84">
        <v>1744</v>
      </c>
      <c r="K127" s="84">
        <v>1744</v>
      </c>
      <c r="L127" s="84">
        <v>6530.4</v>
      </c>
      <c r="M127" s="84">
        <v>872.15499999999997</v>
      </c>
      <c r="N127" s="85">
        <v>350</v>
      </c>
      <c r="O127" s="86">
        <f t="shared" si="91"/>
        <v>96.600000000000009</v>
      </c>
      <c r="P127" s="83">
        <v>350</v>
      </c>
      <c r="Q127" s="134">
        <f t="shared" si="92"/>
        <v>105</v>
      </c>
      <c r="R127" s="84">
        <v>350</v>
      </c>
      <c r="S127" s="84"/>
      <c r="T127" s="134">
        <f t="shared" si="93"/>
        <v>105</v>
      </c>
      <c r="U127" s="84">
        <v>0</v>
      </c>
      <c r="V127" s="84">
        <v>0</v>
      </c>
      <c r="W127" s="84">
        <v>0</v>
      </c>
      <c r="X127" s="84">
        <v>1</v>
      </c>
      <c r="Y127" s="84">
        <f>M127+Q127</f>
        <v>977.15499999999997</v>
      </c>
      <c r="Z127" s="84">
        <v>1</v>
      </c>
      <c r="AA127" s="85">
        <v>3838.62</v>
      </c>
      <c r="AB127" s="86">
        <f t="shared" si="94"/>
        <v>3838.62</v>
      </c>
      <c r="AC127" s="83">
        <v>3838.62</v>
      </c>
      <c r="AD127" s="84">
        <v>1</v>
      </c>
      <c r="AE127" s="84">
        <v>1</v>
      </c>
      <c r="AF127" s="84">
        <v>0</v>
      </c>
      <c r="AG127" s="84"/>
      <c r="AH127" s="85">
        <v>8519.8499999999985</v>
      </c>
      <c r="AI127" s="86">
        <f t="shared" si="97"/>
        <v>5793.4979999999996</v>
      </c>
      <c r="AJ127" s="118">
        <v>3838.62</v>
      </c>
      <c r="AK127" s="86">
        <f t="shared" si="95"/>
        <v>2984.143188</v>
      </c>
      <c r="AL127" s="86">
        <v>1</v>
      </c>
      <c r="AM127" s="84">
        <v>0</v>
      </c>
      <c r="AN127" s="84">
        <v>3838.62</v>
      </c>
      <c r="AO127" s="84">
        <v>0</v>
      </c>
      <c r="AP127" s="84">
        <f>0.25*11359.8</f>
        <v>2839.95</v>
      </c>
      <c r="AQ127" s="288">
        <v>0</v>
      </c>
    </row>
    <row r="128" spans="1:54" s="24" customFormat="1" x14ac:dyDescent="0.2">
      <c r="A128" s="320"/>
      <c r="B128" s="12">
        <v>53</v>
      </c>
      <c r="C128" s="13" t="s">
        <v>73</v>
      </c>
      <c r="D128" s="375"/>
      <c r="E128" s="88"/>
      <c r="F128" s="88"/>
      <c r="G128" s="88"/>
      <c r="H128" s="88"/>
      <c r="I128" s="88">
        <v>1</v>
      </c>
      <c r="J128" s="88"/>
      <c r="K128" s="88"/>
      <c r="L128" s="88"/>
      <c r="M128" s="88"/>
      <c r="N128" s="89"/>
      <c r="O128" s="90">
        <f t="shared" si="91"/>
        <v>0</v>
      </c>
      <c r="P128" s="87"/>
      <c r="Q128" s="90">
        <f t="shared" si="92"/>
        <v>0</v>
      </c>
      <c r="R128" s="88"/>
      <c r="S128" s="88"/>
      <c r="T128" s="90">
        <f t="shared" si="93"/>
        <v>0</v>
      </c>
      <c r="U128" s="88"/>
      <c r="V128" s="88"/>
      <c r="W128" s="88"/>
      <c r="X128" s="88"/>
      <c r="Y128" s="88"/>
      <c r="Z128" s="88">
        <v>1</v>
      </c>
      <c r="AA128" s="89"/>
      <c r="AB128" s="90">
        <f t="shared" si="94"/>
        <v>0</v>
      </c>
      <c r="AC128" s="87"/>
      <c r="AD128" s="88"/>
      <c r="AE128" s="88"/>
      <c r="AF128" s="88"/>
      <c r="AG128" s="88"/>
      <c r="AH128" s="89"/>
      <c r="AI128" s="90"/>
      <c r="AJ128" s="121"/>
      <c r="AK128" s="90">
        <f t="shared" si="95"/>
        <v>0</v>
      </c>
      <c r="AL128" s="90">
        <v>1</v>
      </c>
      <c r="AM128" s="88"/>
      <c r="AN128" s="88"/>
      <c r="AO128" s="88"/>
      <c r="AP128" s="88"/>
      <c r="AQ128" s="147"/>
    </row>
    <row r="129" spans="1:54" s="24" customFormat="1" x14ac:dyDescent="0.2">
      <c r="A129" s="320"/>
      <c r="B129" s="12">
        <v>60</v>
      </c>
      <c r="C129" s="13" t="s">
        <v>186</v>
      </c>
      <c r="D129" s="375"/>
      <c r="E129" s="88">
        <v>645</v>
      </c>
      <c r="F129" s="88"/>
      <c r="G129" s="88"/>
      <c r="H129" s="88">
        <v>1325</v>
      </c>
      <c r="I129" s="88">
        <v>1</v>
      </c>
      <c r="J129" s="88">
        <v>625</v>
      </c>
      <c r="K129" s="88">
        <v>625</v>
      </c>
      <c r="L129" s="88">
        <v>2700.5</v>
      </c>
      <c r="M129" s="88">
        <v>312.63</v>
      </c>
      <c r="N129" s="89">
        <v>0</v>
      </c>
      <c r="O129" s="90">
        <f t="shared" si="91"/>
        <v>0</v>
      </c>
      <c r="P129" s="87">
        <v>1250.51</v>
      </c>
      <c r="Q129" s="90">
        <v>275</v>
      </c>
      <c r="R129" s="88">
        <v>0</v>
      </c>
      <c r="S129" s="88">
        <v>2650</v>
      </c>
      <c r="T129" s="90">
        <f t="shared" si="93"/>
        <v>0</v>
      </c>
      <c r="U129" s="88">
        <v>0</v>
      </c>
      <c r="V129" s="88">
        <v>0</v>
      </c>
      <c r="W129" s="88">
        <v>0</v>
      </c>
      <c r="X129" s="88">
        <v>1</v>
      </c>
      <c r="Y129" s="88">
        <v>1250.51</v>
      </c>
      <c r="Z129" s="88">
        <v>1</v>
      </c>
      <c r="AA129" s="89">
        <v>1250.51</v>
      </c>
      <c r="AB129" s="90">
        <f t="shared" si="94"/>
        <v>1250.51</v>
      </c>
      <c r="AC129" s="87">
        <v>1250.51</v>
      </c>
      <c r="AD129" s="88">
        <v>1</v>
      </c>
      <c r="AE129" s="88">
        <v>1</v>
      </c>
      <c r="AF129" s="88">
        <v>1250.51</v>
      </c>
      <c r="AG129" s="88">
        <f t="shared" si="96"/>
        <v>344.640556</v>
      </c>
      <c r="AH129" s="89">
        <v>1399.41</v>
      </c>
      <c r="AI129" s="90">
        <f t="shared" si="97"/>
        <v>951.5988000000001</v>
      </c>
      <c r="AJ129" s="121">
        <v>1250.51</v>
      </c>
      <c r="AK129" s="90">
        <f t="shared" si="95"/>
        <v>972.14647400000001</v>
      </c>
      <c r="AL129" s="90">
        <v>1</v>
      </c>
      <c r="AM129" s="88">
        <v>0</v>
      </c>
      <c r="AN129" s="88">
        <v>1250.51</v>
      </c>
      <c r="AO129" s="88">
        <v>0</v>
      </c>
      <c r="AP129" s="88">
        <f>0.25*1250.51</f>
        <v>312.6275</v>
      </c>
      <c r="AQ129" s="147">
        <v>1250.51</v>
      </c>
    </row>
    <row r="130" spans="1:54" s="24" customFormat="1" x14ac:dyDescent="0.2">
      <c r="A130" s="320"/>
      <c r="B130" s="12">
        <v>70</v>
      </c>
      <c r="C130" s="13" t="s">
        <v>83</v>
      </c>
      <c r="D130" s="375"/>
      <c r="E130" s="88">
        <v>1650</v>
      </c>
      <c r="F130" s="88"/>
      <c r="G130" s="88"/>
      <c r="H130" s="88">
        <v>2419</v>
      </c>
      <c r="I130" s="88">
        <v>1</v>
      </c>
      <c r="J130" s="88">
        <v>1665</v>
      </c>
      <c r="K130" s="88">
        <v>1664</v>
      </c>
      <c r="L130" s="88">
        <v>1664.99</v>
      </c>
      <c r="M130" s="88">
        <v>832.49</v>
      </c>
      <c r="N130" s="89">
        <v>250</v>
      </c>
      <c r="O130" s="90">
        <f t="shared" si="91"/>
        <v>69</v>
      </c>
      <c r="P130" s="87">
        <v>250</v>
      </c>
      <c r="Q130" s="90">
        <f t="shared" si="92"/>
        <v>75</v>
      </c>
      <c r="R130" s="88">
        <v>250</v>
      </c>
      <c r="S130" s="88"/>
      <c r="T130" s="90">
        <f t="shared" si="93"/>
        <v>75</v>
      </c>
      <c r="U130" s="88">
        <v>0</v>
      </c>
      <c r="V130" s="88">
        <v>0</v>
      </c>
      <c r="W130" s="88">
        <v>0</v>
      </c>
      <c r="X130" s="88">
        <v>1</v>
      </c>
      <c r="Y130" s="88">
        <f>250+3329.99</f>
        <v>3579.99</v>
      </c>
      <c r="Z130" s="88">
        <v>1</v>
      </c>
      <c r="AA130" s="89">
        <f>250+3329.99</f>
        <v>3579.99</v>
      </c>
      <c r="AB130" s="90">
        <f t="shared" si="94"/>
        <v>3579.99</v>
      </c>
      <c r="AC130" s="87">
        <f>250+3329.99</f>
        <v>3579.99</v>
      </c>
      <c r="AD130" s="88">
        <v>1</v>
      </c>
      <c r="AE130" s="88">
        <v>1</v>
      </c>
      <c r="AF130" s="88">
        <f>250+3329.99</f>
        <v>3579.99</v>
      </c>
      <c r="AG130" s="88">
        <f t="shared" si="96"/>
        <v>986.64524399999993</v>
      </c>
      <c r="AH130" s="89">
        <v>1258.8900000000003</v>
      </c>
      <c r="AI130" s="90">
        <f t="shared" si="97"/>
        <v>856.04520000000025</v>
      </c>
      <c r="AJ130" s="121">
        <f>250+3329.99</f>
        <v>3579.99</v>
      </c>
      <c r="AK130" s="90">
        <f t="shared" si="95"/>
        <v>2783.0842259999999</v>
      </c>
      <c r="AL130" s="90">
        <v>1</v>
      </c>
      <c r="AM130" s="88">
        <v>0</v>
      </c>
      <c r="AN130" s="88">
        <f>250+3329.99</f>
        <v>3579.99</v>
      </c>
      <c r="AO130" s="88">
        <v>1</v>
      </c>
      <c r="AP130" s="88">
        <f>0.25*3329.99</f>
        <v>832.49749999999995</v>
      </c>
      <c r="AQ130" s="147">
        <v>0</v>
      </c>
    </row>
    <row r="131" spans="1:54" s="24" customFormat="1" x14ac:dyDescent="0.2">
      <c r="A131" s="321"/>
      <c r="B131" s="39">
        <v>73</v>
      </c>
      <c r="C131" s="40" t="s">
        <v>65</v>
      </c>
      <c r="D131" s="375"/>
      <c r="E131" s="96"/>
      <c r="F131" s="96"/>
      <c r="G131" s="96"/>
      <c r="H131" s="96"/>
      <c r="I131" s="96">
        <v>1</v>
      </c>
      <c r="J131" s="96"/>
      <c r="K131" s="96"/>
      <c r="L131" s="96"/>
      <c r="M131" s="96"/>
      <c r="N131" s="125"/>
      <c r="O131" s="98">
        <f t="shared" si="91"/>
        <v>0</v>
      </c>
      <c r="P131" s="127"/>
      <c r="Q131" s="135">
        <f t="shared" si="92"/>
        <v>0</v>
      </c>
      <c r="R131" s="96"/>
      <c r="S131" s="96"/>
      <c r="T131" s="135">
        <f t="shared" si="93"/>
        <v>0</v>
      </c>
      <c r="U131" s="96"/>
      <c r="V131" s="96"/>
      <c r="W131" s="96"/>
      <c r="X131" s="96"/>
      <c r="Y131" s="96"/>
      <c r="Z131" s="96">
        <v>1</v>
      </c>
      <c r="AA131" s="125"/>
      <c r="AB131" s="98">
        <f t="shared" si="94"/>
        <v>0</v>
      </c>
      <c r="AC131" s="127"/>
      <c r="AD131" s="96"/>
      <c r="AE131" s="96"/>
      <c r="AF131" s="96"/>
      <c r="AG131" s="88"/>
      <c r="AH131" s="125"/>
      <c r="AI131" s="98"/>
      <c r="AJ131" s="126"/>
      <c r="AK131" s="98">
        <f t="shared" si="95"/>
        <v>0</v>
      </c>
      <c r="AL131" s="98">
        <v>1</v>
      </c>
      <c r="AM131" s="96"/>
      <c r="AN131" s="96"/>
      <c r="AO131" s="96"/>
      <c r="AP131" s="96"/>
      <c r="AQ131" s="301"/>
    </row>
    <row r="132" spans="1:54" s="24" customFormat="1" x14ac:dyDescent="0.2">
      <c r="A132" s="319" t="s">
        <v>301</v>
      </c>
      <c r="B132" s="8">
        <v>49</v>
      </c>
      <c r="C132" s="9" t="s">
        <v>39</v>
      </c>
      <c r="D132" s="375"/>
      <c r="E132" s="84">
        <v>5510</v>
      </c>
      <c r="F132" s="84"/>
      <c r="G132" s="84"/>
      <c r="H132" s="84">
        <v>5255</v>
      </c>
      <c r="I132" s="84">
        <v>1</v>
      </c>
      <c r="J132" s="84">
        <v>1822</v>
      </c>
      <c r="K132" s="84">
        <v>1830</v>
      </c>
      <c r="L132" s="84">
        <v>3600</v>
      </c>
      <c r="M132" s="84">
        <v>911.26</v>
      </c>
      <c r="N132" s="84">
        <v>100</v>
      </c>
      <c r="O132" s="134">
        <f t="shared" si="91"/>
        <v>27.6</v>
      </c>
      <c r="P132" s="85">
        <v>100</v>
      </c>
      <c r="Q132" s="86">
        <f t="shared" si="92"/>
        <v>30</v>
      </c>
      <c r="R132" s="83">
        <v>100</v>
      </c>
      <c r="S132" s="84"/>
      <c r="T132" s="86">
        <f t="shared" si="93"/>
        <v>30</v>
      </c>
      <c r="U132" s="84">
        <v>0</v>
      </c>
      <c r="V132" s="84">
        <v>0</v>
      </c>
      <c r="W132" s="84">
        <v>0</v>
      </c>
      <c r="X132" s="84">
        <v>1</v>
      </c>
      <c r="Y132" s="84">
        <f>3645.04+O132</f>
        <v>3672.64</v>
      </c>
      <c r="Z132" s="84">
        <v>1</v>
      </c>
      <c r="AA132" s="85">
        <f>Y132</f>
        <v>3672.64</v>
      </c>
      <c r="AB132" s="86">
        <f t="shared" si="94"/>
        <v>3672.64</v>
      </c>
      <c r="AC132" s="83">
        <f>Y132</f>
        <v>3672.64</v>
      </c>
      <c r="AD132" s="84">
        <v>1</v>
      </c>
      <c r="AE132" s="84">
        <v>1</v>
      </c>
      <c r="AF132" s="84">
        <v>3672.64</v>
      </c>
      <c r="AG132" s="84">
        <v>850</v>
      </c>
      <c r="AH132" s="85">
        <v>6765.69</v>
      </c>
      <c r="AI132" s="86">
        <f t="shared" si="97"/>
        <v>4600.6692000000003</v>
      </c>
      <c r="AJ132" s="118">
        <v>3745.04</v>
      </c>
      <c r="AK132" s="86">
        <f t="shared" si="95"/>
        <v>2911.394096</v>
      </c>
      <c r="AL132" s="86">
        <v>1</v>
      </c>
      <c r="AM132" s="84">
        <v>0</v>
      </c>
      <c r="AN132" s="84">
        <f>AK132</f>
        <v>2911.394096</v>
      </c>
      <c r="AO132" s="84">
        <v>0</v>
      </c>
      <c r="AP132" s="84">
        <f>H132*0.25</f>
        <v>1313.75</v>
      </c>
      <c r="AQ132" s="288">
        <v>0</v>
      </c>
    </row>
    <row r="133" spans="1:54" s="24" customFormat="1" x14ac:dyDescent="0.2">
      <c r="A133" s="320"/>
      <c r="B133" s="12">
        <v>52</v>
      </c>
      <c r="C133" s="13" t="s">
        <v>61</v>
      </c>
      <c r="D133" s="375"/>
      <c r="E133" s="88"/>
      <c r="F133" s="88"/>
      <c r="G133" s="88"/>
      <c r="H133" s="88"/>
      <c r="I133" s="88">
        <v>1</v>
      </c>
      <c r="J133" s="88"/>
      <c r="K133" s="88"/>
      <c r="L133" s="88"/>
      <c r="M133" s="88"/>
      <c r="N133" s="88"/>
      <c r="O133" s="90">
        <f t="shared" si="91"/>
        <v>0</v>
      </c>
      <c r="P133" s="89"/>
      <c r="Q133" s="90">
        <f t="shared" si="92"/>
        <v>0</v>
      </c>
      <c r="R133" s="87"/>
      <c r="S133" s="88"/>
      <c r="T133" s="90">
        <f t="shared" si="93"/>
        <v>0</v>
      </c>
      <c r="U133" s="88"/>
      <c r="V133" s="88"/>
      <c r="W133" s="88"/>
      <c r="X133" s="88">
        <v>1</v>
      </c>
      <c r="Y133" s="88"/>
      <c r="Z133" s="88"/>
      <c r="AA133" s="89"/>
      <c r="AB133" s="90">
        <f t="shared" si="94"/>
        <v>0</v>
      </c>
      <c r="AC133" s="87"/>
      <c r="AD133" s="88"/>
      <c r="AE133" s="88"/>
      <c r="AF133" s="88"/>
      <c r="AG133" s="88"/>
      <c r="AH133" s="89"/>
      <c r="AI133" s="90"/>
      <c r="AJ133" s="121"/>
      <c r="AK133" s="90">
        <f t="shared" si="95"/>
        <v>0</v>
      </c>
      <c r="AL133" s="90">
        <v>1</v>
      </c>
      <c r="AM133" s="88"/>
      <c r="AN133" s="88"/>
      <c r="AO133" s="88"/>
      <c r="AP133" s="88"/>
      <c r="AQ133" s="147"/>
    </row>
    <row r="134" spans="1:54" s="24" customFormat="1" x14ac:dyDescent="0.2">
      <c r="A134" s="320"/>
      <c r="B134" s="12">
        <v>55</v>
      </c>
      <c r="C134" s="13" t="s">
        <v>103</v>
      </c>
      <c r="D134" s="375"/>
      <c r="E134" s="88"/>
      <c r="F134" s="88"/>
      <c r="G134" s="88"/>
      <c r="H134" s="88"/>
      <c r="I134" s="88">
        <v>1</v>
      </c>
      <c r="J134" s="88"/>
      <c r="K134" s="88"/>
      <c r="L134" s="88"/>
      <c r="M134" s="88"/>
      <c r="N134" s="88"/>
      <c r="O134" s="90">
        <f t="shared" si="91"/>
        <v>0</v>
      </c>
      <c r="P134" s="89"/>
      <c r="Q134" s="90">
        <f t="shared" si="92"/>
        <v>0</v>
      </c>
      <c r="R134" s="87"/>
      <c r="S134" s="88"/>
      <c r="T134" s="90">
        <f t="shared" si="93"/>
        <v>0</v>
      </c>
      <c r="U134" s="88"/>
      <c r="V134" s="88"/>
      <c r="W134" s="88"/>
      <c r="X134" s="88"/>
      <c r="Y134" s="88"/>
      <c r="Z134" s="88"/>
      <c r="AA134" s="89"/>
      <c r="AB134" s="90">
        <f t="shared" si="94"/>
        <v>0</v>
      </c>
      <c r="AC134" s="87"/>
      <c r="AD134" s="88"/>
      <c r="AE134" s="88"/>
      <c r="AF134" s="88"/>
      <c r="AG134" s="88"/>
      <c r="AH134" s="89"/>
      <c r="AI134" s="90"/>
      <c r="AJ134" s="121"/>
      <c r="AK134" s="90">
        <f t="shared" si="95"/>
        <v>0</v>
      </c>
      <c r="AL134" s="90">
        <v>1</v>
      </c>
      <c r="AM134" s="88"/>
      <c r="AN134" s="88"/>
      <c r="AO134" s="88"/>
      <c r="AP134" s="88"/>
      <c r="AQ134" s="147"/>
    </row>
    <row r="135" spans="1:54" s="24" customFormat="1" x14ac:dyDescent="0.2">
      <c r="A135" s="320"/>
      <c r="B135" s="12">
        <v>56</v>
      </c>
      <c r="C135" s="13" t="s">
        <v>135</v>
      </c>
      <c r="D135" s="375"/>
      <c r="E135" s="88">
        <v>1372</v>
      </c>
      <c r="F135" s="88"/>
      <c r="G135" s="88"/>
      <c r="H135" s="88">
        <v>1686</v>
      </c>
      <c r="I135" s="88">
        <v>1</v>
      </c>
      <c r="J135" s="88">
        <v>631</v>
      </c>
      <c r="K135" s="88">
        <v>540</v>
      </c>
      <c r="L135" s="88">
        <v>531.87</v>
      </c>
      <c r="M135" s="88">
        <v>265.94</v>
      </c>
      <c r="N135" s="88">
        <v>250</v>
      </c>
      <c r="O135" s="90">
        <f t="shared" si="91"/>
        <v>69</v>
      </c>
      <c r="P135" s="89">
        <v>250</v>
      </c>
      <c r="Q135" s="90">
        <f t="shared" si="92"/>
        <v>75</v>
      </c>
      <c r="R135" s="87">
        <v>250</v>
      </c>
      <c r="S135" s="88"/>
      <c r="T135" s="90">
        <f t="shared" si="93"/>
        <v>75</v>
      </c>
      <c r="U135" s="88">
        <v>0</v>
      </c>
      <c r="V135" s="88">
        <v>0</v>
      </c>
      <c r="W135" s="88">
        <v>0</v>
      </c>
      <c r="X135" s="88">
        <v>1</v>
      </c>
      <c r="Y135" s="88">
        <f>1063.74+T135</f>
        <v>1138.74</v>
      </c>
      <c r="Z135" s="88">
        <v>1</v>
      </c>
      <c r="AA135" s="89">
        <f>Y135</f>
        <v>1138.74</v>
      </c>
      <c r="AB135" s="90">
        <f t="shared" si="94"/>
        <v>1138.74</v>
      </c>
      <c r="AC135" s="87">
        <f>AA135</f>
        <v>1138.74</v>
      </c>
      <c r="AD135" s="88">
        <v>1</v>
      </c>
      <c r="AE135" s="88">
        <v>1</v>
      </c>
      <c r="AF135" s="88">
        <f>AA135</f>
        <v>1138.74</v>
      </c>
      <c r="AG135" s="88">
        <v>250</v>
      </c>
      <c r="AH135" s="89">
        <v>2058.9799999999996</v>
      </c>
      <c r="AI135" s="90">
        <f t="shared" si="97"/>
        <v>1400.1063999999999</v>
      </c>
      <c r="AJ135" s="121">
        <v>1313.74</v>
      </c>
      <c r="AK135" s="90">
        <f t="shared" si="95"/>
        <v>1021.301476</v>
      </c>
      <c r="AL135" s="90">
        <v>1</v>
      </c>
      <c r="AM135" s="88">
        <v>0</v>
      </c>
      <c r="AN135" s="88">
        <f>AK135</f>
        <v>1021.301476</v>
      </c>
      <c r="AO135" s="88">
        <v>0</v>
      </c>
      <c r="AP135" s="88">
        <f>H135*0.25</f>
        <v>421.5</v>
      </c>
      <c r="AQ135" s="147">
        <f>AN135</f>
        <v>1021.301476</v>
      </c>
    </row>
    <row r="136" spans="1:54" s="24" customFormat="1" x14ac:dyDescent="0.2">
      <c r="A136" s="368"/>
      <c r="B136" s="17">
        <v>59</v>
      </c>
      <c r="C136" s="18" t="s">
        <v>183</v>
      </c>
      <c r="D136" s="376"/>
      <c r="E136" s="94"/>
      <c r="F136" s="94"/>
      <c r="G136" s="94"/>
      <c r="H136" s="94"/>
      <c r="I136" s="94">
        <v>1</v>
      </c>
      <c r="J136" s="94"/>
      <c r="K136" s="94"/>
      <c r="L136" s="94"/>
      <c r="M136" s="94"/>
      <c r="N136" s="94"/>
      <c r="O136" s="90">
        <f t="shared" si="91"/>
        <v>0</v>
      </c>
      <c r="P136" s="139"/>
      <c r="Q136" s="98">
        <f t="shared" si="92"/>
        <v>0</v>
      </c>
      <c r="R136" s="93"/>
      <c r="S136" s="94"/>
      <c r="T136" s="98">
        <f t="shared" si="93"/>
        <v>0</v>
      </c>
      <c r="U136" s="94"/>
      <c r="V136" s="94"/>
      <c r="W136" s="94"/>
      <c r="X136" s="94"/>
      <c r="Y136" s="94"/>
      <c r="Z136" s="94"/>
      <c r="AA136" s="139"/>
      <c r="AB136" s="98">
        <f t="shared" si="94"/>
        <v>0</v>
      </c>
      <c r="AC136" s="93"/>
      <c r="AD136" s="94"/>
      <c r="AE136" s="94"/>
      <c r="AF136" s="94"/>
      <c r="AG136" s="88">
        <f t="shared" si="96"/>
        <v>0</v>
      </c>
      <c r="AH136" s="139"/>
      <c r="AI136" s="98"/>
      <c r="AJ136" s="227"/>
      <c r="AK136" s="98">
        <f t="shared" si="95"/>
        <v>0</v>
      </c>
      <c r="AL136" s="98">
        <v>1</v>
      </c>
      <c r="AM136" s="94"/>
      <c r="AN136" s="94"/>
      <c r="AO136" s="94"/>
      <c r="AP136" s="96"/>
      <c r="AQ136" s="290"/>
    </row>
    <row r="137" spans="1:54" s="33" customFormat="1" ht="18" x14ac:dyDescent="0.2">
      <c r="A137" s="325" t="s">
        <v>268</v>
      </c>
      <c r="B137" s="325"/>
      <c r="C137" s="325"/>
      <c r="D137" s="325"/>
      <c r="E137" s="129">
        <f t="shared" ref="E137:AQ137" si="98">SUM(E122:E136)</f>
        <v>29928</v>
      </c>
      <c r="F137" s="129">
        <f t="shared" ref="F137:G137" si="99">SUM(F122:F136)</f>
        <v>0</v>
      </c>
      <c r="G137" s="129">
        <f t="shared" si="99"/>
        <v>0</v>
      </c>
      <c r="H137" s="129">
        <f t="shared" si="98"/>
        <v>30059</v>
      </c>
      <c r="I137" s="129">
        <f t="shared" ref="I137" si="100">SUM(I122:I136)</f>
        <v>14</v>
      </c>
      <c r="J137" s="129">
        <f t="shared" si="98"/>
        <v>11642</v>
      </c>
      <c r="K137" s="129">
        <f t="shared" si="98"/>
        <v>11458</v>
      </c>
      <c r="L137" s="129">
        <f t="shared" si="98"/>
        <v>25275.160000000003</v>
      </c>
      <c r="M137" s="129">
        <f t="shared" si="98"/>
        <v>5773.454999999999</v>
      </c>
      <c r="N137" s="129">
        <f t="shared" ref="N137" si="101">SUM(N122:N136)</f>
        <v>950</v>
      </c>
      <c r="O137" s="129">
        <f t="shared" si="98"/>
        <v>262.20000000000005</v>
      </c>
      <c r="P137" s="129">
        <f t="shared" ref="P137" si="102">SUM(P122:P136)</f>
        <v>2755.99</v>
      </c>
      <c r="Q137" s="129">
        <f t="shared" si="98"/>
        <v>720</v>
      </c>
      <c r="R137" s="129">
        <f t="shared" ref="R137:T137" si="103">SUM(R122:R136)</f>
        <v>950</v>
      </c>
      <c r="S137" s="129">
        <f t="shared" ref="S137" si="104">SUM(S122:S136)</f>
        <v>2650</v>
      </c>
      <c r="T137" s="129">
        <f t="shared" si="103"/>
        <v>285</v>
      </c>
      <c r="U137" s="129">
        <f t="shared" si="98"/>
        <v>0</v>
      </c>
      <c r="V137" s="129">
        <f t="shared" si="98"/>
        <v>0</v>
      </c>
      <c r="W137" s="129">
        <f t="shared" si="98"/>
        <v>0</v>
      </c>
      <c r="X137" s="129">
        <f t="shared" si="98"/>
        <v>11</v>
      </c>
      <c r="Y137" s="129">
        <f t="shared" si="98"/>
        <v>20934.975000000002</v>
      </c>
      <c r="Z137" s="129">
        <f t="shared" si="98"/>
        <v>12</v>
      </c>
      <c r="AA137" s="129">
        <f t="shared" si="98"/>
        <v>23796.44</v>
      </c>
      <c r="AB137" s="275">
        <f t="shared" si="98"/>
        <v>23796.44</v>
      </c>
      <c r="AC137" s="129">
        <f t="shared" si="98"/>
        <v>23796.44</v>
      </c>
      <c r="AD137" s="129">
        <f t="shared" si="98"/>
        <v>10</v>
      </c>
      <c r="AE137" s="129">
        <f t="shared" si="98"/>
        <v>9</v>
      </c>
      <c r="AF137" s="129">
        <f t="shared" ref="AF137" si="105">SUM(AF122:AF136)</f>
        <v>14840.31</v>
      </c>
      <c r="AG137" s="129">
        <f t="shared" si="98"/>
        <v>3863.9731080000001</v>
      </c>
      <c r="AH137" s="129">
        <f t="shared" ref="AH137" si="106">SUM(AH122:AH136)</f>
        <v>27954.099999999995</v>
      </c>
      <c r="AI137" s="129">
        <f t="shared" si="98"/>
        <v>19008.788</v>
      </c>
      <c r="AJ137" s="129">
        <f t="shared" ref="AJ137" si="107">SUM(AJ122:AJ136)</f>
        <v>24043.84</v>
      </c>
      <c r="AK137" s="129">
        <f t="shared" si="98"/>
        <v>18691.681216000001</v>
      </c>
      <c r="AL137" s="129">
        <f t="shared" si="98"/>
        <v>14</v>
      </c>
      <c r="AM137" s="129">
        <f t="shared" si="98"/>
        <v>0</v>
      </c>
      <c r="AN137" s="129">
        <f t="shared" si="98"/>
        <v>22917.755571999998</v>
      </c>
      <c r="AO137" s="129">
        <f t="shared" si="98"/>
        <v>1</v>
      </c>
      <c r="AP137" s="129">
        <f t="shared" si="98"/>
        <v>9144.0749999999989</v>
      </c>
      <c r="AQ137" s="129">
        <f t="shared" si="98"/>
        <v>2271.8114759999999</v>
      </c>
    </row>
    <row r="138" spans="1:54" ht="15.75" customHeight="1" x14ac:dyDescent="0.2">
      <c r="A138" s="292"/>
      <c r="B138" s="24"/>
      <c r="C138" s="24"/>
      <c r="D138" s="24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9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</row>
    <row r="139" spans="1:54" ht="15.75" customHeight="1" x14ac:dyDescent="0.2">
      <c r="A139" s="369" t="s">
        <v>283</v>
      </c>
      <c r="B139" s="64">
        <v>88</v>
      </c>
      <c r="C139" s="65" t="s">
        <v>31</v>
      </c>
      <c r="D139" s="372" t="s">
        <v>326</v>
      </c>
      <c r="E139" s="140">
        <v>1380</v>
      </c>
      <c r="F139" s="141"/>
      <c r="G139" s="141"/>
      <c r="H139" s="141">
        <v>1380</v>
      </c>
      <c r="I139" s="141">
        <v>1</v>
      </c>
      <c r="J139" s="141">
        <v>371</v>
      </c>
      <c r="K139" s="141">
        <v>380</v>
      </c>
      <c r="L139" s="141">
        <v>743.46</v>
      </c>
      <c r="M139" s="141">
        <v>185.87</v>
      </c>
      <c r="N139" s="142">
        <v>0</v>
      </c>
      <c r="O139" s="86">
        <f t="shared" ref="O139:O143" si="108">$N$9*N139</f>
        <v>0</v>
      </c>
      <c r="P139" s="143">
        <v>743.45</v>
      </c>
      <c r="Q139" s="86">
        <f t="shared" ref="Q139:Q143" si="109">P139*$P$9</f>
        <v>223.035</v>
      </c>
      <c r="R139" s="144">
        <v>0</v>
      </c>
      <c r="S139" s="141"/>
      <c r="T139" s="86">
        <f>R139*$P$9</f>
        <v>0</v>
      </c>
      <c r="U139" s="141">
        <v>0</v>
      </c>
      <c r="V139" s="141">
        <v>0</v>
      </c>
      <c r="W139" s="141">
        <v>0</v>
      </c>
      <c r="X139" s="141">
        <v>1</v>
      </c>
      <c r="Y139" s="141">
        <v>743.45</v>
      </c>
      <c r="Z139" s="141">
        <v>0</v>
      </c>
      <c r="AA139" s="142">
        <v>743.45</v>
      </c>
      <c r="AB139" s="86">
        <f t="shared" ref="AB139:AB143" si="110">AA139</f>
        <v>743.45</v>
      </c>
      <c r="AC139" s="144">
        <v>743.45</v>
      </c>
      <c r="AD139" s="141">
        <v>1</v>
      </c>
      <c r="AE139" s="141">
        <v>1</v>
      </c>
      <c r="AF139" s="142">
        <v>743.45</v>
      </c>
      <c r="AG139" s="86">
        <f t="shared" ref="AG139:AG143" si="111">AF139*$AF$9</f>
        <v>204.89482000000001</v>
      </c>
      <c r="AH139" s="143">
        <v>0</v>
      </c>
      <c r="AI139" s="86"/>
      <c r="AJ139" s="143">
        <v>743.45</v>
      </c>
      <c r="AK139" s="86">
        <f t="shared" ref="AK139:AK143" si="112">AJ139*$AJ$9</f>
        <v>577.95803000000001</v>
      </c>
      <c r="AL139" s="86">
        <v>1</v>
      </c>
      <c r="AM139" s="141">
        <v>0</v>
      </c>
      <c r="AN139" s="141">
        <v>743.45</v>
      </c>
      <c r="AO139" s="141">
        <v>0</v>
      </c>
      <c r="AP139" s="141">
        <v>710</v>
      </c>
      <c r="AQ139" s="145"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</row>
    <row r="140" spans="1:54" ht="15.75" customHeight="1" x14ac:dyDescent="0.2">
      <c r="A140" s="370"/>
      <c r="B140" s="66">
        <v>90</v>
      </c>
      <c r="C140" s="67" t="s">
        <v>156</v>
      </c>
      <c r="D140" s="373"/>
      <c r="E140" s="146">
        <v>100</v>
      </c>
      <c r="F140" s="88"/>
      <c r="G140" s="88"/>
      <c r="H140" s="88">
        <v>100</v>
      </c>
      <c r="I140" s="88">
        <v>1</v>
      </c>
      <c r="J140" s="88">
        <v>127</v>
      </c>
      <c r="K140" s="88">
        <v>130</v>
      </c>
      <c r="L140" s="88">
        <v>256</v>
      </c>
      <c r="M140" s="88">
        <v>63.73</v>
      </c>
      <c r="N140" s="89">
        <v>254.9</v>
      </c>
      <c r="O140" s="90">
        <f t="shared" si="108"/>
        <v>70.352400000000003</v>
      </c>
      <c r="P140" s="121">
        <v>0</v>
      </c>
      <c r="Q140" s="90">
        <f t="shared" si="109"/>
        <v>0</v>
      </c>
      <c r="R140" s="87">
        <v>0</v>
      </c>
      <c r="S140" s="88"/>
      <c r="T140" s="90">
        <f>R140*$P$9</f>
        <v>0</v>
      </c>
      <c r="U140" s="88">
        <v>0</v>
      </c>
      <c r="V140" s="88">
        <v>0</v>
      </c>
      <c r="W140" s="88">
        <v>0</v>
      </c>
      <c r="X140" s="88"/>
      <c r="Y140" s="88">
        <v>254.9</v>
      </c>
      <c r="Z140" s="88">
        <v>0</v>
      </c>
      <c r="AA140" s="89">
        <v>254.9</v>
      </c>
      <c r="AB140" s="90">
        <f t="shared" si="110"/>
        <v>254.9</v>
      </c>
      <c r="AC140" s="87">
        <v>254.9</v>
      </c>
      <c r="AD140" s="88">
        <v>1</v>
      </c>
      <c r="AE140" s="88">
        <v>1</v>
      </c>
      <c r="AF140" s="89">
        <v>254.9</v>
      </c>
      <c r="AG140" s="90">
        <f t="shared" si="111"/>
        <v>70.250439999999998</v>
      </c>
      <c r="AH140" s="121">
        <v>254.9</v>
      </c>
      <c r="AI140" s="90">
        <f t="shared" ref="AI140:AI143" si="113">AH140*$AH$9</f>
        <v>173.33200000000002</v>
      </c>
      <c r="AJ140" s="121">
        <v>254.9</v>
      </c>
      <c r="AK140" s="90">
        <f t="shared" si="112"/>
        <v>198.15925999999999</v>
      </c>
      <c r="AL140" s="90"/>
      <c r="AM140" s="88">
        <v>0</v>
      </c>
      <c r="AN140" s="88">
        <v>254.9</v>
      </c>
      <c r="AO140" s="88">
        <v>0</v>
      </c>
      <c r="AP140" s="88">
        <v>530</v>
      </c>
      <c r="AQ140" s="147"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</row>
    <row r="141" spans="1:54" ht="15.75" customHeight="1" x14ac:dyDescent="0.2">
      <c r="A141" s="370"/>
      <c r="B141" s="66">
        <v>91</v>
      </c>
      <c r="C141" s="67" t="s">
        <v>158</v>
      </c>
      <c r="D141" s="373"/>
      <c r="E141" s="146">
        <v>3170</v>
      </c>
      <c r="F141" s="88"/>
      <c r="G141" s="88"/>
      <c r="H141" s="88">
        <v>3170</v>
      </c>
      <c r="I141" s="88">
        <v>1</v>
      </c>
      <c r="J141" s="88">
        <v>125</v>
      </c>
      <c r="K141" s="88">
        <v>125</v>
      </c>
      <c r="L141" s="88">
        <v>250.66</v>
      </c>
      <c r="M141" s="88">
        <v>62.664999999999999</v>
      </c>
      <c r="N141" s="89">
        <v>0</v>
      </c>
      <c r="O141" s="90">
        <f t="shared" si="108"/>
        <v>0</v>
      </c>
      <c r="P141" s="121">
        <v>0</v>
      </c>
      <c r="Q141" s="90">
        <f t="shared" si="109"/>
        <v>0</v>
      </c>
      <c r="R141" s="87">
        <v>0</v>
      </c>
      <c r="S141" s="88"/>
      <c r="T141" s="90">
        <f>R141*$P$9</f>
        <v>0</v>
      </c>
      <c r="U141" s="88">
        <v>0</v>
      </c>
      <c r="V141" s="88">
        <v>0</v>
      </c>
      <c r="W141" s="88">
        <v>0</v>
      </c>
      <c r="X141" s="88"/>
      <c r="Y141" s="88">
        <v>250.66</v>
      </c>
      <c r="Z141" s="88">
        <v>0</v>
      </c>
      <c r="AA141" s="89">
        <v>0</v>
      </c>
      <c r="AB141" s="90">
        <f t="shared" si="110"/>
        <v>0</v>
      </c>
      <c r="AC141" s="87">
        <v>0</v>
      </c>
      <c r="AD141" s="88">
        <v>1</v>
      </c>
      <c r="AE141" s="88">
        <v>1</v>
      </c>
      <c r="AF141" s="89">
        <v>250.66</v>
      </c>
      <c r="AG141" s="90">
        <f t="shared" si="111"/>
        <v>69.081896</v>
      </c>
      <c r="AH141" s="121">
        <v>0</v>
      </c>
      <c r="AI141" s="90"/>
      <c r="AJ141" s="121">
        <v>250.66</v>
      </c>
      <c r="AK141" s="90">
        <f t="shared" si="112"/>
        <v>194.86308399999999</v>
      </c>
      <c r="AL141" s="90"/>
      <c r="AM141" s="88">
        <v>0</v>
      </c>
      <c r="AN141" s="88">
        <v>250.66</v>
      </c>
      <c r="AO141" s="88">
        <v>0</v>
      </c>
      <c r="AP141" s="88">
        <v>0</v>
      </c>
      <c r="AQ141" s="147"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</row>
    <row r="142" spans="1:54" ht="15.75" customHeight="1" x14ac:dyDescent="0.2">
      <c r="A142" s="370"/>
      <c r="B142" s="66">
        <v>92</v>
      </c>
      <c r="C142" s="67" t="s">
        <v>160</v>
      </c>
      <c r="D142" s="373"/>
      <c r="E142" s="146">
        <v>411</v>
      </c>
      <c r="F142" s="88"/>
      <c r="G142" s="88"/>
      <c r="H142" s="88">
        <v>411</v>
      </c>
      <c r="I142" s="88">
        <v>1</v>
      </c>
      <c r="J142" s="88">
        <v>144</v>
      </c>
      <c r="K142" s="88">
        <v>145</v>
      </c>
      <c r="L142" s="88">
        <v>289.94</v>
      </c>
      <c r="M142" s="88">
        <v>72.48</v>
      </c>
      <c r="N142" s="89">
        <v>0</v>
      </c>
      <c r="O142" s="90">
        <f t="shared" si="108"/>
        <v>0</v>
      </c>
      <c r="P142" s="121">
        <v>0</v>
      </c>
      <c r="Q142" s="90">
        <f t="shared" si="109"/>
        <v>0</v>
      </c>
      <c r="R142" s="87">
        <v>0</v>
      </c>
      <c r="S142" s="88"/>
      <c r="T142" s="90">
        <f>R142*$P$9</f>
        <v>0</v>
      </c>
      <c r="U142" s="88">
        <v>0</v>
      </c>
      <c r="V142" s="88">
        <v>0</v>
      </c>
      <c r="W142" s="88">
        <v>0</v>
      </c>
      <c r="X142" s="88"/>
      <c r="Y142" s="88">
        <v>289.93</v>
      </c>
      <c r="Z142" s="88">
        <v>0</v>
      </c>
      <c r="AA142" s="89">
        <v>289.93</v>
      </c>
      <c r="AB142" s="90">
        <f t="shared" si="110"/>
        <v>289.93</v>
      </c>
      <c r="AC142" s="87">
        <v>289.93</v>
      </c>
      <c r="AD142" s="88">
        <v>1</v>
      </c>
      <c r="AE142" s="88">
        <v>1</v>
      </c>
      <c r="AF142" s="89">
        <v>289.93</v>
      </c>
      <c r="AG142" s="90">
        <f t="shared" si="111"/>
        <v>79.904707999999999</v>
      </c>
      <c r="AH142" s="121">
        <v>289.93</v>
      </c>
      <c r="AI142" s="90">
        <f t="shared" si="113"/>
        <v>197.15240000000003</v>
      </c>
      <c r="AJ142" s="121">
        <v>289.93</v>
      </c>
      <c r="AK142" s="90">
        <f t="shared" si="112"/>
        <v>225.391582</v>
      </c>
      <c r="AL142" s="90"/>
      <c r="AM142" s="88">
        <v>0</v>
      </c>
      <c r="AN142" s="88">
        <v>289.93</v>
      </c>
      <c r="AO142" s="88">
        <v>0</v>
      </c>
      <c r="AP142" s="88">
        <f>914</f>
        <v>914</v>
      </c>
      <c r="AQ142" s="147"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</row>
    <row r="143" spans="1:54" ht="15.75" customHeight="1" x14ac:dyDescent="0.2">
      <c r="A143" s="371"/>
      <c r="B143" s="68">
        <v>96</v>
      </c>
      <c r="C143" s="69" t="s">
        <v>284</v>
      </c>
      <c r="D143" s="341"/>
      <c r="E143" s="148">
        <v>2663</v>
      </c>
      <c r="F143" s="149"/>
      <c r="G143" s="149"/>
      <c r="H143" s="149"/>
      <c r="I143" s="149">
        <v>1</v>
      </c>
      <c r="J143" s="149">
        <v>367</v>
      </c>
      <c r="K143" s="149">
        <v>367</v>
      </c>
      <c r="L143" s="149">
        <v>734.72</v>
      </c>
      <c r="M143" s="149">
        <v>183.68</v>
      </c>
      <c r="N143" s="150">
        <v>734.72</v>
      </c>
      <c r="O143" s="98">
        <f t="shared" si="108"/>
        <v>202.78272000000001</v>
      </c>
      <c r="P143" s="151">
        <v>50</v>
      </c>
      <c r="Q143" s="98">
        <f t="shared" si="109"/>
        <v>15</v>
      </c>
      <c r="R143" s="152">
        <v>50</v>
      </c>
      <c r="S143" s="149"/>
      <c r="T143" s="98">
        <f>R143*$P$9</f>
        <v>15</v>
      </c>
      <c r="U143" s="149">
        <v>0</v>
      </c>
      <c r="V143" s="149">
        <v>355.47</v>
      </c>
      <c r="W143" s="149">
        <v>0</v>
      </c>
      <c r="X143" s="149">
        <v>1</v>
      </c>
      <c r="Y143" s="149">
        <v>734.72</v>
      </c>
      <c r="Z143" s="149">
        <v>0</v>
      </c>
      <c r="AA143" s="150">
        <v>0</v>
      </c>
      <c r="AB143" s="98">
        <f t="shared" si="110"/>
        <v>0</v>
      </c>
      <c r="AC143" s="152">
        <v>0</v>
      </c>
      <c r="AD143" s="149">
        <v>1</v>
      </c>
      <c r="AE143" s="149">
        <v>1</v>
      </c>
      <c r="AF143" s="150">
        <v>734.72</v>
      </c>
      <c r="AG143" s="98">
        <f t="shared" si="111"/>
        <v>202.488832</v>
      </c>
      <c r="AH143" s="151">
        <v>734.72</v>
      </c>
      <c r="AI143" s="98">
        <f t="shared" si="113"/>
        <v>499.60960000000006</v>
      </c>
      <c r="AJ143" s="151">
        <v>734.72</v>
      </c>
      <c r="AK143" s="98">
        <f t="shared" si="112"/>
        <v>571.17132800000002</v>
      </c>
      <c r="AL143" s="98">
        <v>1</v>
      </c>
      <c r="AM143" s="149">
        <v>0</v>
      </c>
      <c r="AN143" s="149">
        <v>734.72</v>
      </c>
      <c r="AO143" s="149">
        <v>0</v>
      </c>
      <c r="AP143" s="149">
        <f>60+270</f>
        <v>330</v>
      </c>
      <c r="AQ143" s="153"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</row>
    <row r="144" spans="1:54" ht="15.75" customHeight="1" x14ac:dyDescent="0.25">
      <c r="A144" s="357" t="s">
        <v>268</v>
      </c>
      <c r="B144" s="341"/>
      <c r="C144" s="341"/>
      <c r="D144" s="359"/>
      <c r="E144" s="100">
        <f t="shared" ref="E144:AQ144" si="114">SUM(E139:E143)</f>
        <v>7724</v>
      </c>
      <c r="F144" s="100">
        <f t="shared" ref="F144:G144" si="115">SUM(F139:F143)</f>
        <v>0</v>
      </c>
      <c r="G144" s="100">
        <f t="shared" si="115"/>
        <v>0</v>
      </c>
      <c r="H144" s="100">
        <f t="shared" si="114"/>
        <v>5061</v>
      </c>
      <c r="I144" s="100">
        <f t="shared" ref="I144" si="116">SUM(I139:I143)</f>
        <v>5</v>
      </c>
      <c r="J144" s="100">
        <f t="shared" si="114"/>
        <v>1134</v>
      </c>
      <c r="K144" s="100">
        <f t="shared" si="114"/>
        <v>1147</v>
      </c>
      <c r="L144" s="100">
        <f t="shared" si="114"/>
        <v>2274.7800000000002</v>
      </c>
      <c r="M144" s="100">
        <f t="shared" si="114"/>
        <v>568.42499999999995</v>
      </c>
      <c r="N144" s="100">
        <f t="shared" ref="N144" si="117">SUM(N139:N143)</f>
        <v>989.62</v>
      </c>
      <c r="O144" s="100">
        <f t="shared" si="114"/>
        <v>273.13512000000003</v>
      </c>
      <c r="P144" s="100">
        <f t="shared" ref="P144" si="118">SUM(P139:P143)</f>
        <v>793.45</v>
      </c>
      <c r="Q144" s="100">
        <f t="shared" si="114"/>
        <v>238.035</v>
      </c>
      <c r="R144" s="100">
        <f t="shared" ref="R144:T144" si="119">SUM(R139:R143)</f>
        <v>50</v>
      </c>
      <c r="S144" s="100">
        <f t="shared" si="119"/>
        <v>0</v>
      </c>
      <c r="T144" s="100">
        <f t="shared" si="119"/>
        <v>15</v>
      </c>
      <c r="U144" s="100">
        <f t="shared" si="114"/>
        <v>0</v>
      </c>
      <c r="V144" s="100">
        <f t="shared" si="114"/>
        <v>355.47</v>
      </c>
      <c r="W144" s="100">
        <f t="shared" si="114"/>
        <v>0</v>
      </c>
      <c r="X144" s="100">
        <f t="shared" si="114"/>
        <v>2</v>
      </c>
      <c r="Y144" s="100">
        <f t="shared" si="114"/>
        <v>2273.66</v>
      </c>
      <c r="Z144" s="100">
        <f t="shared" si="114"/>
        <v>0</v>
      </c>
      <c r="AA144" s="100">
        <f t="shared" si="114"/>
        <v>1288.28</v>
      </c>
      <c r="AB144" s="100">
        <f t="shared" si="114"/>
        <v>1288.28</v>
      </c>
      <c r="AC144" s="100">
        <f t="shared" si="114"/>
        <v>1288.28</v>
      </c>
      <c r="AD144" s="100">
        <f t="shared" si="114"/>
        <v>5</v>
      </c>
      <c r="AE144" s="100">
        <f t="shared" si="114"/>
        <v>5</v>
      </c>
      <c r="AF144" s="100">
        <f t="shared" ref="AF144" si="120">SUM(AF139:AF143)</f>
        <v>2273.66</v>
      </c>
      <c r="AG144" s="100">
        <f t="shared" si="114"/>
        <v>626.62069600000007</v>
      </c>
      <c r="AH144" s="100">
        <f t="shared" ref="AH144" si="121">SUM(AH139:AH143)</f>
        <v>1279.5500000000002</v>
      </c>
      <c r="AI144" s="100">
        <f t="shared" si="114"/>
        <v>870.09400000000005</v>
      </c>
      <c r="AJ144" s="100">
        <f t="shared" ref="AJ144" si="122">SUM(AJ139:AJ143)</f>
        <v>2273.66</v>
      </c>
      <c r="AK144" s="100">
        <f t="shared" si="114"/>
        <v>1767.5432839999999</v>
      </c>
      <c r="AL144" s="100">
        <f t="shared" si="114"/>
        <v>2</v>
      </c>
      <c r="AM144" s="100">
        <f t="shared" si="114"/>
        <v>0</v>
      </c>
      <c r="AN144" s="100">
        <f t="shared" si="114"/>
        <v>2273.66</v>
      </c>
      <c r="AO144" s="100">
        <f t="shared" si="114"/>
        <v>0</v>
      </c>
      <c r="AP144" s="100">
        <f t="shared" si="114"/>
        <v>2484</v>
      </c>
      <c r="AQ144" s="302">
        <f t="shared" si="114"/>
        <v>0</v>
      </c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</row>
    <row r="145" spans="1:1033" ht="15.75" customHeight="1" x14ac:dyDescent="0.2">
      <c r="A145" s="292"/>
      <c r="B145" s="24"/>
      <c r="C145" s="24"/>
      <c r="D145" s="24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</row>
    <row r="146" spans="1:1033" ht="15" customHeight="1" x14ac:dyDescent="0.2">
      <c r="A146" s="326" t="s">
        <v>285</v>
      </c>
      <c r="B146" s="41">
        <v>87</v>
      </c>
      <c r="C146" s="42" t="s">
        <v>77</v>
      </c>
      <c r="D146" s="363" t="s">
        <v>286</v>
      </c>
      <c r="E146" s="131">
        <v>1339</v>
      </c>
      <c r="F146" s="131"/>
      <c r="G146" s="131"/>
      <c r="H146" s="131"/>
      <c r="I146" s="131">
        <v>1</v>
      </c>
      <c r="J146" s="131">
        <v>219</v>
      </c>
      <c r="K146" s="131">
        <v>11</v>
      </c>
      <c r="L146" s="131"/>
      <c r="M146" s="131"/>
      <c r="N146" s="131">
        <v>4679.17</v>
      </c>
      <c r="O146" s="86">
        <f t="shared" ref="O146:O150" si="123">$N$9*N146</f>
        <v>1291.4509200000002</v>
      </c>
      <c r="P146" s="131">
        <v>0</v>
      </c>
      <c r="Q146" s="86">
        <f t="shared" ref="Q146:Q150" si="124">P146*$P$9</f>
        <v>0</v>
      </c>
      <c r="R146" s="131">
        <v>0</v>
      </c>
      <c r="S146" s="131"/>
      <c r="T146" s="86">
        <f>R146*$P$9</f>
        <v>0</v>
      </c>
      <c r="U146" s="131">
        <v>0</v>
      </c>
      <c r="V146" s="131">
        <v>0</v>
      </c>
      <c r="W146" s="131">
        <v>0</v>
      </c>
      <c r="X146" s="131">
        <v>1</v>
      </c>
      <c r="Y146" s="131">
        <v>1481.71</v>
      </c>
      <c r="Z146" s="131">
        <v>1</v>
      </c>
      <c r="AA146" s="154">
        <v>1481.71</v>
      </c>
      <c r="AB146" s="86">
        <f t="shared" ref="AB146:AB150" si="125">AA146</f>
        <v>1481.71</v>
      </c>
      <c r="AC146" s="271">
        <v>1481.71</v>
      </c>
      <c r="AD146" s="131">
        <v>1</v>
      </c>
      <c r="AE146" s="131">
        <v>1</v>
      </c>
      <c r="AF146" s="131">
        <f>1481.71-103.08</f>
        <v>1378.63</v>
      </c>
      <c r="AG146" s="84">
        <f t="shared" ref="AG146:AG150" si="126">AF146*$AF$9</f>
        <v>379.95042800000004</v>
      </c>
      <c r="AH146" s="154">
        <v>4679.17</v>
      </c>
      <c r="AI146" s="86">
        <v>2550</v>
      </c>
      <c r="AJ146" s="131">
        <v>1481.71</v>
      </c>
      <c r="AK146" s="86">
        <f t="shared" ref="AK146:AK150" si="127">AJ146*$AJ$9</f>
        <v>1151.8813540000001</v>
      </c>
      <c r="AL146" s="86">
        <v>1</v>
      </c>
      <c r="AM146" s="131"/>
      <c r="AN146" s="131">
        <f>438+103.08+5.2</f>
        <v>546.28000000000009</v>
      </c>
      <c r="AO146" s="131">
        <v>0</v>
      </c>
      <c r="AP146" s="131">
        <f>(AI146-AK146)*0.25</f>
        <v>349.52966149999997</v>
      </c>
      <c r="AQ146" s="131">
        <v>0</v>
      </c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  <c r="IW146" s="43"/>
      <c r="IX146" s="43"/>
      <c r="IY146" s="43"/>
      <c r="IZ146" s="43"/>
      <c r="JA146" s="43"/>
      <c r="JB146" s="43"/>
      <c r="JC146" s="43"/>
      <c r="JD146" s="43"/>
      <c r="JE146" s="43"/>
      <c r="JF146" s="43"/>
      <c r="JG146" s="43"/>
      <c r="JH146" s="43"/>
      <c r="JI146" s="43"/>
      <c r="JJ146" s="43"/>
      <c r="JK146" s="43"/>
      <c r="JL146" s="43"/>
      <c r="JM146" s="43"/>
      <c r="JN146" s="43"/>
      <c r="JO146" s="43"/>
      <c r="JP146" s="43"/>
      <c r="JQ146" s="43"/>
      <c r="JR146" s="43"/>
      <c r="JS146" s="43"/>
      <c r="JT146" s="43"/>
      <c r="JU146" s="43"/>
      <c r="JV146" s="43"/>
      <c r="JW146" s="43"/>
      <c r="JX146" s="43"/>
      <c r="JY146" s="43"/>
      <c r="JZ146" s="43"/>
      <c r="KA146" s="43"/>
      <c r="KB146" s="43"/>
      <c r="KC146" s="43"/>
      <c r="KD146" s="43"/>
      <c r="KE146" s="43"/>
      <c r="KF146" s="43"/>
      <c r="KG146" s="43"/>
      <c r="KH146" s="43"/>
      <c r="KI146" s="43"/>
      <c r="KJ146" s="43"/>
      <c r="KK146" s="43"/>
      <c r="KL146" s="43"/>
      <c r="KM146" s="43"/>
      <c r="KN146" s="43"/>
      <c r="KO146" s="43"/>
      <c r="KP146" s="43"/>
      <c r="KQ146" s="43"/>
      <c r="KR146" s="43"/>
      <c r="KS146" s="43"/>
      <c r="KT146" s="43"/>
      <c r="KU146" s="43"/>
      <c r="KV146" s="43"/>
      <c r="KW146" s="43"/>
      <c r="KX146" s="43"/>
      <c r="KY146" s="43"/>
      <c r="KZ146" s="43"/>
      <c r="LA146" s="43"/>
      <c r="LB146" s="43"/>
      <c r="LC146" s="43"/>
      <c r="LD146" s="43"/>
      <c r="LE146" s="43"/>
      <c r="LF146" s="43"/>
      <c r="LG146" s="43"/>
      <c r="LH146" s="43"/>
      <c r="LI146" s="43"/>
      <c r="LJ146" s="43"/>
      <c r="LK146" s="43"/>
      <c r="LL146" s="43"/>
      <c r="LM146" s="43"/>
      <c r="LN146" s="43"/>
      <c r="LO146" s="43"/>
      <c r="LP146" s="43"/>
      <c r="LQ146" s="43"/>
      <c r="LR146" s="43"/>
      <c r="LS146" s="43"/>
      <c r="LT146" s="43"/>
      <c r="LU146" s="43"/>
      <c r="LV146" s="43"/>
      <c r="LW146" s="43"/>
      <c r="LX146" s="43"/>
      <c r="LY146" s="43"/>
      <c r="LZ146" s="43"/>
      <c r="MA146" s="43"/>
      <c r="MB146" s="43"/>
      <c r="MC146" s="43"/>
      <c r="MD146" s="43"/>
      <c r="ME146" s="43"/>
      <c r="MF146" s="43"/>
      <c r="MG146" s="43"/>
      <c r="MH146" s="43"/>
      <c r="MI146" s="43"/>
      <c r="MJ146" s="43"/>
      <c r="MK146" s="43"/>
      <c r="ML146" s="43"/>
      <c r="MM146" s="43"/>
      <c r="MN146" s="43"/>
      <c r="MO146" s="43"/>
      <c r="MP146" s="43"/>
      <c r="MQ146" s="43"/>
      <c r="MR146" s="43"/>
      <c r="MS146" s="43"/>
      <c r="MT146" s="43"/>
      <c r="MU146" s="43"/>
      <c r="MV146" s="43"/>
      <c r="MW146" s="43"/>
      <c r="MX146" s="43"/>
      <c r="MY146" s="43"/>
      <c r="MZ146" s="43"/>
      <c r="NA146" s="43"/>
      <c r="NB146" s="43"/>
      <c r="NC146" s="43"/>
      <c r="ND146" s="43"/>
      <c r="NE146" s="43"/>
      <c r="NF146" s="43"/>
      <c r="NG146" s="43"/>
      <c r="NH146" s="43"/>
      <c r="NI146" s="43"/>
      <c r="NJ146" s="43"/>
      <c r="NK146" s="43"/>
      <c r="NL146" s="43"/>
      <c r="NM146" s="43"/>
      <c r="NN146" s="43"/>
      <c r="NO146" s="43"/>
      <c r="NP146" s="43"/>
      <c r="NQ146" s="43"/>
      <c r="NR146" s="43"/>
      <c r="NS146" s="43"/>
      <c r="NT146" s="43"/>
      <c r="NU146" s="43"/>
      <c r="NV146" s="43"/>
      <c r="NW146" s="43"/>
      <c r="NX146" s="43"/>
      <c r="NY146" s="43"/>
      <c r="NZ146" s="43"/>
      <c r="OA146" s="43"/>
      <c r="OB146" s="43"/>
      <c r="OC146" s="43"/>
      <c r="OD146" s="43"/>
      <c r="OE146" s="43"/>
      <c r="OF146" s="43"/>
      <c r="OG146" s="43"/>
      <c r="OH146" s="43"/>
      <c r="OI146" s="43"/>
      <c r="OJ146" s="43"/>
      <c r="OK146" s="43"/>
      <c r="OL146" s="43"/>
      <c r="OM146" s="43"/>
      <c r="ON146" s="43"/>
      <c r="OO146" s="43"/>
      <c r="OP146" s="43"/>
      <c r="OQ146" s="43"/>
      <c r="OR146" s="43"/>
      <c r="OS146" s="43"/>
      <c r="OT146" s="43"/>
      <c r="OU146" s="43"/>
      <c r="OV146" s="43"/>
      <c r="OW146" s="43"/>
      <c r="OX146" s="43"/>
      <c r="OY146" s="43"/>
      <c r="OZ146" s="43"/>
      <c r="PA146" s="43"/>
      <c r="PB146" s="43"/>
      <c r="PC146" s="43"/>
      <c r="PD146" s="43"/>
      <c r="PE146" s="43"/>
      <c r="PF146" s="43"/>
      <c r="PG146" s="43"/>
      <c r="PH146" s="43"/>
      <c r="PI146" s="43"/>
      <c r="PJ146" s="43"/>
      <c r="PK146" s="43"/>
      <c r="PL146" s="43"/>
      <c r="PM146" s="43"/>
      <c r="PN146" s="43"/>
      <c r="PO146" s="43"/>
      <c r="PP146" s="43"/>
      <c r="PQ146" s="43"/>
      <c r="PR146" s="43"/>
      <c r="PS146" s="43"/>
      <c r="PT146" s="43"/>
      <c r="PU146" s="43"/>
      <c r="PV146" s="43"/>
      <c r="PW146" s="43"/>
      <c r="PX146" s="43"/>
      <c r="PY146" s="43"/>
      <c r="PZ146" s="43"/>
      <c r="QA146" s="43"/>
      <c r="QB146" s="43"/>
      <c r="QC146" s="43"/>
      <c r="QD146" s="43"/>
      <c r="QE146" s="43"/>
      <c r="QF146" s="43"/>
      <c r="QG146" s="43"/>
      <c r="QH146" s="43"/>
      <c r="QI146" s="43"/>
      <c r="QJ146" s="43"/>
      <c r="QK146" s="43"/>
      <c r="QL146" s="43"/>
      <c r="QM146" s="43"/>
      <c r="QN146" s="43"/>
      <c r="QO146" s="43"/>
      <c r="QP146" s="43"/>
      <c r="QQ146" s="43"/>
      <c r="QR146" s="43"/>
      <c r="QS146" s="43"/>
      <c r="QT146" s="43"/>
      <c r="QU146" s="43"/>
      <c r="QV146" s="43"/>
      <c r="QW146" s="43"/>
      <c r="QX146" s="43"/>
      <c r="QY146" s="43"/>
      <c r="QZ146" s="43"/>
      <c r="RA146" s="43"/>
      <c r="RB146" s="43"/>
      <c r="RC146" s="43"/>
      <c r="RD146" s="43"/>
      <c r="RE146" s="43"/>
      <c r="RF146" s="43"/>
      <c r="RG146" s="43"/>
      <c r="RH146" s="43"/>
      <c r="RI146" s="43"/>
      <c r="RJ146" s="43"/>
      <c r="RK146" s="43"/>
      <c r="RL146" s="43"/>
      <c r="RM146" s="43"/>
      <c r="RN146" s="43"/>
      <c r="RO146" s="43"/>
      <c r="RP146" s="43"/>
      <c r="RQ146" s="43"/>
      <c r="RR146" s="43"/>
      <c r="RS146" s="43"/>
      <c r="RT146" s="43"/>
      <c r="RU146" s="43"/>
      <c r="RV146" s="43"/>
      <c r="RW146" s="43"/>
      <c r="RX146" s="43"/>
      <c r="RY146" s="43"/>
      <c r="RZ146" s="43"/>
      <c r="SA146" s="43"/>
      <c r="SB146" s="43"/>
      <c r="SC146" s="43"/>
      <c r="SD146" s="43"/>
      <c r="SE146" s="43"/>
      <c r="SF146" s="43"/>
      <c r="SG146" s="43"/>
      <c r="SH146" s="43"/>
      <c r="SI146" s="43"/>
      <c r="SJ146" s="43"/>
      <c r="SK146" s="43"/>
      <c r="SL146" s="43"/>
      <c r="SM146" s="43"/>
      <c r="SN146" s="43"/>
      <c r="SO146" s="43"/>
      <c r="SP146" s="43"/>
      <c r="SQ146" s="43"/>
      <c r="SR146" s="43"/>
      <c r="SS146" s="43"/>
      <c r="ST146" s="43"/>
      <c r="SU146" s="43"/>
      <c r="SV146" s="43"/>
      <c r="SW146" s="43"/>
      <c r="SX146" s="43"/>
      <c r="SY146" s="43"/>
      <c r="SZ146" s="43"/>
      <c r="TA146" s="43"/>
      <c r="TB146" s="43"/>
      <c r="TC146" s="43"/>
      <c r="TD146" s="43"/>
      <c r="TE146" s="43"/>
      <c r="TF146" s="43"/>
      <c r="TG146" s="43"/>
      <c r="TH146" s="43"/>
      <c r="TI146" s="43"/>
      <c r="TJ146" s="43"/>
      <c r="TK146" s="43"/>
      <c r="TL146" s="43"/>
      <c r="TM146" s="43"/>
      <c r="TN146" s="43"/>
      <c r="TO146" s="43"/>
      <c r="TP146" s="43"/>
      <c r="TQ146" s="43"/>
      <c r="TR146" s="43"/>
      <c r="TS146" s="43"/>
      <c r="TT146" s="43"/>
      <c r="TU146" s="43"/>
      <c r="TV146" s="43"/>
      <c r="TW146" s="43"/>
      <c r="TX146" s="43"/>
      <c r="TY146" s="43"/>
      <c r="TZ146" s="43"/>
      <c r="UA146" s="43"/>
      <c r="UB146" s="43"/>
      <c r="UC146" s="43"/>
      <c r="UD146" s="43"/>
      <c r="UE146" s="43"/>
      <c r="UF146" s="43"/>
      <c r="UG146" s="43"/>
      <c r="UH146" s="43"/>
      <c r="UI146" s="43"/>
      <c r="UJ146" s="43"/>
      <c r="UK146" s="43"/>
      <c r="UL146" s="43"/>
      <c r="UM146" s="43"/>
      <c r="UN146" s="43"/>
      <c r="UO146" s="43"/>
      <c r="UP146" s="43"/>
      <c r="UQ146" s="43"/>
      <c r="UR146" s="43"/>
      <c r="US146" s="43"/>
      <c r="UT146" s="43"/>
      <c r="UU146" s="43"/>
      <c r="UV146" s="43"/>
      <c r="UW146" s="43"/>
      <c r="UX146" s="43"/>
      <c r="UY146" s="43"/>
      <c r="UZ146" s="43"/>
      <c r="VA146" s="43"/>
      <c r="VB146" s="43"/>
      <c r="VC146" s="43"/>
      <c r="VD146" s="43"/>
      <c r="VE146" s="43"/>
      <c r="VF146" s="43"/>
      <c r="VG146" s="43"/>
      <c r="VH146" s="43"/>
      <c r="VI146" s="43"/>
      <c r="VJ146" s="43"/>
      <c r="VK146" s="43"/>
      <c r="VL146" s="43"/>
      <c r="VM146" s="43"/>
      <c r="VN146" s="43"/>
      <c r="VO146" s="43"/>
      <c r="VP146" s="43"/>
      <c r="VQ146" s="43"/>
      <c r="VR146" s="43"/>
      <c r="VS146" s="43"/>
      <c r="VT146" s="43"/>
      <c r="VU146" s="43"/>
      <c r="VV146" s="43"/>
      <c r="VW146" s="43"/>
      <c r="VX146" s="43"/>
      <c r="VY146" s="43"/>
      <c r="VZ146" s="43"/>
      <c r="WA146" s="43"/>
      <c r="WB146" s="43"/>
      <c r="WC146" s="43"/>
      <c r="WD146" s="43"/>
      <c r="WE146" s="43"/>
      <c r="WF146" s="43"/>
      <c r="WG146" s="43"/>
      <c r="WH146" s="43"/>
      <c r="WI146" s="43"/>
      <c r="WJ146" s="43"/>
      <c r="WK146" s="43"/>
      <c r="WL146" s="43"/>
      <c r="WM146" s="43"/>
      <c r="WN146" s="43"/>
      <c r="WO146" s="43"/>
      <c r="WP146" s="43"/>
      <c r="WQ146" s="43"/>
      <c r="WR146" s="43"/>
      <c r="WS146" s="43"/>
      <c r="WT146" s="43"/>
      <c r="WU146" s="43"/>
      <c r="WV146" s="43"/>
      <c r="WW146" s="43"/>
      <c r="WX146" s="43"/>
      <c r="WY146" s="43"/>
      <c r="WZ146" s="43"/>
      <c r="XA146" s="43"/>
      <c r="XB146" s="43"/>
      <c r="XC146" s="43"/>
      <c r="XD146" s="43"/>
      <c r="XE146" s="43"/>
      <c r="XF146" s="43"/>
      <c r="XG146" s="43"/>
      <c r="XH146" s="43"/>
      <c r="XI146" s="43"/>
      <c r="XJ146" s="43"/>
      <c r="XK146" s="43"/>
      <c r="XL146" s="43"/>
      <c r="XM146" s="43"/>
      <c r="XN146" s="43"/>
      <c r="XO146" s="43"/>
      <c r="XP146" s="43"/>
      <c r="XQ146" s="43"/>
      <c r="XR146" s="43"/>
      <c r="XS146" s="43"/>
      <c r="XT146" s="43"/>
      <c r="XU146" s="43"/>
      <c r="XV146" s="43"/>
      <c r="XW146" s="43"/>
      <c r="XX146" s="43"/>
      <c r="XY146" s="43"/>
      <c r="XZ146" s="43"/>
      <c r="YA146" s="43"/>
      <c r="YB146" s="43"/>
      <c r="YC146" s="43"/>
      <c r="YD146" s="43"/>
      <c r="YE146" s="43"/>
      <c r="YF146" s="43"/>
      <c r="YG146" s="43"/>
      <c r="YH146" s="43"/>
      <c r="YI146" s="43"/>
      <c r="YJ146" s="43"/>
      <c r="YK146" s="43"/>
      <c r="YL146" s="43"/>
      <c r="YM146" s="43"/>
      <c r="YN146" s="43"/>
      <c r="YO146" s="43"/>
      <c r="YP146" s="43"/>
      <c r="YQ146" s="43"/>
      <c r="YR146" s="43"/>
      <c r="YS146" s="43"/>
      <c r="YT146" s="43"/>
      <c r="YU146" s="43"/>
      <c r="YV146" s="43"/>
      <c r="YW146" s="43"/>
      <c r="YX146" s="43"/>
      <c r="YY146" s="43"/>
      <c r="YZ146" s="43"/>
      <c r="ZA146" s="43"/>
      <c r="ZB146" s="43"/>
      <c r="ZC146" s="43"/>
      <c r="ZD146" s="43"/>
      <c r="ZE146" s="43"/>
      <c r="ZF146" s="43"/>
      <c r="ZG146" s="43"/>
      <c r="ZH146" s="43"/>
      <c r="ZI146" s="43"/>
      <c r="ZJ146" s="43"/>
      <c r="ZK146" s="43"/>
      <c r="ZL146" s="43"/>
      <c r="ZM146" s="43"/>
      <c r="ZN146" s="43"/>
      <c r="ZO146" s="43"/>
      <c r="ZP146" s="43"/>
      <c r="ZQ146" s="43"/>
      <c r="ZR146" s="43"/>
      <c r="ZS146" s="43"/>
      <c r="ZT146" s="43"/>
      <c r="ZU146" s="43"/>
      <c r="ZV146" s="43"/>
      <c r="ZW146" s="43"/>
      <c r="ZX146" s="43"/>
      <c r="ZY146" s="43"/>
      <c r="ZZ146" s="43"/>
      <c r="AAA146" s="43"/>
      <c r="AAB146" s="43"/>
      <c r="AAC146" s="43"/>
      <c r="AAD146" s="43"/>
      <c r="AAE146" s="43"/>
      <c r="AAF146" s="43"/>
      <c r="AAG146" s="43"/>
      <c r="AAH146" s="43"/>
      <c r="AAI146" s="43"/>
      <c r="AAJ146" s="43"/>
      <c r="AAK146" s="43"/>
      <c r="AAL146" s="43"/>
      <c r="AAM146" s="43"/>
      <c r="AAN146" s="43"/>
      <c r="AAO146" s="43"/>
      <c r="AAP146" s="43"/>
      <c r="AAQ146" s="43"/>
      <c r="AAR146" s="43"/>
      <c r="AAS146" s="43"/>
      <c r="AAT146" s="43"/>
      <c r="AAU146" s="43"/>
      <c r="AAV146" s="43"/>
      <c r="AAW146" s="43"/>
      <c r="AAX146" s="43"/>
      <c r="AAY146" s="43"/>
      <c r="AAZ146" s="43"/>
      <c r="ABA146" s="43"/>
      <c r="ABB146" s="43"/>
      <c r="ABC146" s="43"/>
      <c r="ABD146" s="43"/>
      <c r="ABE146" s="43"/>
      <c r="ABF146" s="43"/>
      <c r="ABG146" s="43"/>
      <c r="ABH146" s="43"/>
      <c r="ABI146" s="43"/>
      <c r="ABJ146" s="43"/>
      <c r="ABK146" s="43"/>
      <c r="ABL146" s="43"/>
      <c r="ABM146" s="43"/>
      <c r="ABN146" s="43"/>
      <c r="ABO146" s="43"/>
      <c r="ABP146" s="43"/>
      <c r="ABQ146" s="43"/>
      <c r="ABR146" s="43"/>
      <c r="ABS146" s="43"/>
      <c r="ABT146" s="43"/>
      <c r="ABU146" s="43"/>
      <c r="ABV146" s="43"/>
      <c r="ABW146" s="43"/>
      <c r="ABX146" s="43"/>
      <c r="ABY146" s="43"/>
      <c r="ABZ146" s="43"/>
      <c r="ACA146" s="43"/>
      <c r="ACB146" s="43"/>
      <c r="ACC146" s="43"/>
      <c r="ACD146" s="43"/>
      <c r="ACE146" s="43"/>
      <c r="ACF146" s="43"/>
      <c r="ACG146" s="43"/>
      <c r="ACH146" s="43"/>
      <c r="ACI146" s="43"/>
      <c r="ACJ146" s="43"/>
      <c r="ACK146" s="43"/>
      <c r="ACL146" s="43"/>
      <c r="ACM146" s="43"/>
      <c r="ACN146" s="43"/>
      <c r="ACO146" s="43"/>
      <c r="ACP146" s="43"/>
      <c r="ACQ146" s="43"/>
      <c r="ACR146" s="43"/>
      <c r="ACS146" s="43"/>
      <c r="ACT146" s="43"/>
      <c r="ACU146" s="43"/>
      <c r="ACV146" s="43"/>
      <c r="ACW146" s="43"/>
      <c r="ACX146" s="43"/>
      <c r="ACY146" s="43"/>
      <c r="ACZ146" s="43"/>
      <c r="ADA146" s="43"/>
      <c r="ADB146" s="43"/>
      <c r="ADC146" s="43"/>
      <c r="ADD146" s="43"/>
      <c r="ADE146" s="43"/>
      <c r="ADF146" s="43"/>
      <c r="ADG146" s="43"/>
      <c r="ADH146" s="43"/>
      <c r="ADI146" s="43"/>
      <c r="ADJ146" s="43"/>
      <c r="ADK146" s="43"/>
      <c r="ADL146" s="43"/>
      <c r="ADM146" s="43"/>
      <c r="ADN146" s="43"/>
      <c r="ADO146" s="43"/>
      <c r="ADP146" s="43"/>
      <c r="ADQ146" s="43"/>
      <c r="ADR146" s="43"/>
      <c r="ADS146" s="43"/>
      <c r="ADT146" s="43"/>
      <c r="ADU146" s="43"/>
      <c r="ADV146" s="43"/>
      <c r="ADW146" s="43"/>
      <c r="ADX146" s="43"/>
      <c r="ADY146" s="43"/>
      <c r="ADZ146" s="43"/>
      <c r="AEA146" s="43"/>
      <c r="AEB146" s="43"/>
      <c r="AEC146" s="43"/>
      <c r="AED146" s="43"/>
      <c r="AEE146" s="43"/>
      <c r="AEF146" s="43"/>
      <c r="AEG146" s="43"/>
      <c r="AEH146" s="43"/>
      <c r="AEI146" s="43"/>
      <c r="AEJ146" s="43"/>
      <c r="AEK146" s="43"/>
      <c r="AEL146" s="43"/>
      <c r="AEM146" s="43"/>
      <c r="AEN146" s="43"/>
      <c r="AEO146" s="43"/>
      <c r="AEP146" s="43"/>
      <c r="AEQ146" s="43"/>
      <c r="AER146" s="43"/>
      <c r="AES146" s="43"/>
      <c r="AET146" s="43"/>
      <c r="AEU146" s="43"/>
      <c r="AEV146" s="43"/>
      <c r="AEW146" s="43"/>
      <c r="AEX146" s="43"/>
      <c r="AEY146" s="43"/>
      <c r="AEZ146" s="43"/>
      <c r="AFA146" s="43"/>
      <c r="AFB146" s="43"/>
      <c r="AFC146" s="43"/>
      <c r="AFD146" s="43"/>
      <c r="AFE146" s="43"/>
      <c r="AFF146" s="43"/>
      <c r="AFG146" s="43"/>
      <c r="AFH146" s="43"/>
      <c r="AFI146" s="43"/>
      <c r="AFJ146" s="43"/>
      <c r="AFK146" s="43"/>
      <c r="AFL146" s="43"/>
      <c r="AFM146" s="43"/>
      <c r="AFN146" s="43"/>
      <c r="AFO146" s="43"/>
      <c r="AFP146" s="43"/>
      <c r="AFQ146" s="43"/>
      <c r="AFR146" s="43"/>
      <c r="AFS146" s="43"/>
      <c r="AFT146" s="43"/>
      <c r="AFU146" s="43"/>
      <c r="AFV146" s="43"/>
      <c r="AFW146" s="43"/>
      <c r="AFX146" s="43"/>
      <c r="AFY146" s="43"/>
      <c r="AFZ146" s="43"/>
      <c r="AGA146" s="43"/>
      <c r="AGB146" s="43"/>
      <c r="AGC146" s="43"/>
      <c r="AGD146" s="43"/>
      <c r="AGE146" s="43"/>
      <c r="AGF146" s="43"/>
      <c r="AGG146" s="43"/>
      <c r="AGH146" s="43"/>
      <c r="AGI146" s="43"/>
      <c r="AGJ146" s="43"/>
      <c r="AGK146" s="43"/>
      <c r="AGL146" s="43"/>
      <c r="AGM146" s="43"/>
      <c r="AGN146" s="43"/>
      <c r="AGO146" s="43"/>
      <c r="AGP146" s="43"/>
      <c r="AGQ146" s="43"/>
      <c r="AGR146" s="43"/>
      <c r="AGS146" s="43"/>
      <c r="AGT146" s="43"/>
      <c r="AGU146" s="43"/>
      <c r="AGV146" s="43"/>
      <c r="AGW146" s="43"/>
      <c r="AGX146" s="43"/>
      <c r="AGY146" s="43"/>
      <c r="AGZ146" s="43"/>
      <c r="AHA146" s="43"/>
      <c r="AHB146" s="43"/>
      <c r="AHC146" s="43"/>
      <c r="AHD146" s="43"/>
      <c r="AHE146" s="43"/>
      <c r="AHF146" s="43"/>
      <c r="AHG146" s="43"/>
      <c r="AHH146" s="43"/>
      <c r="AHI146" s="43"/>
      <c r="AHJ146" s="43"/>
      <c r="AHK146" s="43"/>
      <c r="AHL146" s="43"/>
      <c r="AHM146" s="43"/>
      <c r="AHN146" s="43"/>
      <c r="AHO146" s="43"/>
      <c r="AHP146" s="43"/>
      <c r="AHQ146" s="43"/>
      <c r="AHR146" s="43"/>
      <c r="AHS146" s="43"/>
      <c r="AHT146" s="43"/>
      <c r="AHU146" s="43"/>
      <c r="AHV146" s="43"/>
      <c r="AHW146" s="43"/>
      <c r="AHX146" s="43"/>
      <c r="AHY146" s="43"/>
      <c r="AHZ146" s="43"/>
      <c r="AIA146" s="43"/>
      <c r="AIB146" s="43"/>
      <c r="AIC146" s="43"/>
      <c r="AID146" s="43"/>
      <c r="AIE146" s="43"/>
      <c r="AIF146" s="43"/>
      <c r="AIG146" s="43"/>
      <c r="AIH146" s="43"/>
      <c r="AII146" s="43"/>
      <c r="AIJ146" s="43"/>
      <c r="AIK146" s="43"/>
      <c r="AIL146" s="43"/>
      <c r="AIM146" s="43"/>
      <c r="AIN146" s="43"/>
      <c r="AIO146" s="43"/>
      <c r="AIP146" s="43"/>
      <c r="AIQ146" s="43"/>
      <c r="AIR146" s="43"/>
      <c r="AIS146" s="43"/>
      <c r="AIT146" s="43"/>
      <c r="AIU146" s="43"/>
      <c r="AIV146" s="43"/>
      <c r="AIW146" s="43"/>
      <c r="AIX146" s="43"/>
      <c r="AIY146" s="43"/>
      <c r="AIZ146" s="43"/>
      <c r="AJA146" s="43"/>
      <c r="AJB146" s="43"/>
      <c r="AJC146" s="43"/>
      <c r="AJD146" s="43"/>
      <c r="AJE146" s="43"/>
      <c r="AJF146" s="43"/>
      <c r="AJG146" s="43"/>
      <c r="AJH146" s="43"/>
      <c r="AJI146" s="43"/>
      <c r="AJJ146" s="43"/>
      <c r="AJK146" s="43"/>
      <c r="AJL146" s="43"/>
      <c r="AJM146" s="43"/>
      <c r="AJN146" s="43"/>
      <c r="AJO146" s="43"/>
      <c r="AJP146" s="43"/>
      <c r="AJQ146" s="43"/>
      <c r="AJR146" s="43"/>
      <c r="AJS146" s="43"/>
      <c r="AJT146" s="43"/>
      <c r="AJU146" s="43"/>
      <c r="AJV146" s="43"/>
      <c r="AJW146" s="43"/>
      <c r="AJX146" s="43"/>
      <c r="AJY146" s="43"/>
      <c r="AJZ146" s="43"/>
      <c r="AKA146" s="43"/>
      <c r="AKB146" s="43"/>
      <c r="AKC146" s="43"/>
      <c r="AKD146" s="43"/>
      <c r="AKE146" s="43"/>
      <c r="AKF146" s="43"/>
      <c r="AKG146" s="43"/>
      <c r="AKH146" s="43"/>
      <c r="AKI146" s="43"/>
      <c r="AKJ146" s="43"/>
      <c r="AKK146" s="43"/>
      <c r="AKL146" s="43"/>
      <c r="AKM146" s="43"/>
      <c r="AKN146" s="43"/>
      <c r="AKO146" s="43"/>
      <c r="AKP146" s="43"/>
      <c r="AKQ146" s="43"/>
      <c r="AKR146" s="43"/>
      <c r="AKS146" s="43"/>
      <c r="AKT146" s="43"/>
      <c r="AKU146" s="43"/>
      <c r="AKV146" s="43"/>
      <c r="AKW146" s="43"/>
      <c r="AKX146" s="43"/>
      <c r="AKY146" s="43"/>
      <c r="AKZ146" s="43"/>
      <c r="ALA146" s="43"/>
      <c r="ALB146" s="43"/>
      <c r="ALC146" s="43"/>
      <c r="ALD146" s="43"/>
      <c r="ALE146" s="43"/>
      <c r="ALF146" s="43"/>
      <c r="ALG146" s="43"/>
      <c r="ALH146" s="43"/>
      <c r="ALI146" s="43"/>
      <c r="ALJ146" s="43"/>
      <c r="ALK146" s="43"/>
      <c r="ALL146" s="43"/>
      <c r="ALM146" s="43"/>
      <c r="ALN146" s="43"/>
      <c r="ALO146" s="43"/>
      <c r="ALP146" s="43"/>
      <c r="ALQ146" s="43"/>
      <c r="ALR146" s="43"/>
      <c r="ALS146" s="43"/>
      <c r="ALT146" s="43"/>
      <c r="ALU146" s="43"/>
      <c r="ALV146" s="43"/>
      <c r="ALW146" s="43"/>
      <c r="ALX146" s="43"/>
      <c r="ALY146" s="43"/>
      <c r="ALZ146" s="43"/>
      <c r="AMA146" s="43"/>
      <c r="AMB146" s="43"/>
      <c r="AMC146" s="43"/>
      <c r="AMD146" s="43"/>
      <c r="AME146" s="43"/>
      <c r="AMF146" s="43"/>
      <c r="AMG146" s="43"/>
      <c r="AMH146" s="43"/>
      <c r="AMI146" s="43"/>
      <c r="AMJ146" s="43"/>
      <c r="AMK146" s="43"/>
      <c r="AML146" s="43"/>
      <c r="AMM146" s="43"/>
      <c r="AMN146" s="43"/>
      <c r="AMO146" s="43"/>
      <c r="AMP146" s="43"/>
      <c r="AMQ146" s="43"/>
      <c r="AMR146" s="43"/>
      <c r="AMS146" s="43"/>
    </row>
    <row r="147" spans="1:1033" x14ac:dyDescent="0.2">
      <c r="A147" s="326"/>
      <c r="B147" s="44">
        <v>89</v>
      </c>
      <c r="C147" s="45" t="s">
        <v>154</v>
      </c>
      <c r="D147" s="363"/>
      <c r="E147" s="132">
        <v>720</v>
      </c>
      <c r="F147" s="132"/>
      <c r="G147" s="132"/>
      <c r="H147" s="132"/>
      <c r="I147" s="132">
        <v>1</v>
      </c>
      <c r="J147" s="132"/>
      <c r="K147" s="132"/>
      <c r="L147" s="132"/>
      <c r="M147" s="132"/>
      <c r="N147" s="132">
        <v>1440.92</v>
      </c>
      <c r="O147" s="90">
        <f t="shared" si="123"/>
        <v>397.69392000000005</v>
      </c>
      <c r="P147" s="132">
        <v>281.83999999999997</v>
      </c>
      <c r="Q147" s="90">
        <f t="shared" si="124"/>
        <v>84.551999999999992</v>
      </c>
      <c r="R147" s="132">
        <v>281.83999999999997</v>
      </c>
      <c r="S147" s="132"/>
      <c r="T147" s="90">
        <f>R147*$P$9</f>
        <v>84.551999999999992</v>
      </c>
      <c r="U147" s="132">
        <v>0</v>
      </c>
      <c r="V147" s="132">
        <v>0</v>
      </c>
      <c r="W147" s="132">
        <v>0</v>
      </c>
      <c r="X147" s="132">
        <v>1</v>
      </c>
      <c r="Y147" s="132">
        <v>281.83999999999997</v>
      </c>
      <c r="Z147" s="132">
        <v>1</v>
      </c>
      <c r="AA147" s="155">
        <v>281.83999999999997</v>
      </c>
      <c r="AB147" s="90">
        <f t="shared" si="125"/>
        <v>281.83999999999997</v>
      </c>
      <c r="AC147" s="272">
        <v>281.83999999999997</v>
      </c>
      <c r="AD147" s="132">
        <v>1</v>
      </c>
      <c r="AE147" s="132">
        <v>1</v>
      </c>
      <c r="AF147" s="132">
        <v>281.83999999999997</v>
      </c>
      <c r="AG147" s="88">
        <f t="shared" si="126"/>
        <v>77.67510399999999</v>
      </c>
      <c r="AH147" s="155">
        <v>281.83999999999997</v>
      </c>
      <c r="AI147" s="90">
        <f t="shared" ref="AI147:AI150" si="128">AH147*$AH$9</f>
        <v>191.65119999999999</v>
      </c>
      <c r="AJ147" s="132">
        <v>281.83999999999997</v>
      </c>
      <c r="AK147" s="90">
        <f t="shared" si="127"/>
        <v>219.10241599999998</v>
      </c>
      <c r="AL147" s="90"/>
      <c r="AM147" s="132">
        <v>1</v>
      </c>
      <c r="AN147" s="132">
        <v>281.83999999999997</v>
      </c>
      <c r="AO147" s="132">
        <v>0</v>
      </c>
      <c r="AP147" s="132">
        <v>0</v>
      </c>
      <c r="AQ147" s="132">
        <v>281.83999999999997</v>
      </c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  <c r="IX147" s="43"/>
      <c r="IY147" s="43"/>
      <c r="IZ147" s="43"/>
      <c r="JA147" s="43"/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3"/>
      <c r="JO147" s="43"/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3"/>
      <c r="KI147" s="43"/>
      <c r="KJ147" s="43"/>
      <c r="KK147" s="43"/>
      <c r="KL147" s="43"/>
      <c r="KM147" s="43"/>
      <c r="KN147" s="43"/>
      <c r="KO147" s="43"/>
      <c r="KP147" s="43"/>
      <c r="KQ147" s="43"/>
      <c r="KR147" s="43"/>
      <c r="KS147" s="43"/>
      <c r="KT147" s="43"/>
      <c r="KU147" s="43"/>
      <c r="KV147" s="43"/>
      <c r="KW147" s="43"/>
      <c r="KX147" s="43"/>
      <c r="KY147" s="43"/>
      <c r="KZ147" s="43"/>
      <c r="LA147" s="43"/>
      <c r="LB147" s="43"/>
      <c r="LC147" s="43"/>
      <c r="LD147" s="43"/>
      <c r="LE147" s="43"/>
      <c r="LF147" s="43"/>
      <c r="LG147" s="43"/>
      <c r="LH147" s="43"/>
      <c r="LI147" s="43"/>
      <c r="LJ147" s="43"/>
      <c r="LK147" s="43"/>
      <c r="LL147" s="43"/>
      <c r="LM147" s="43"/>
      <c r="LN147" s="43"/>
      <c r="LO147" s="43"/>
      <c r="LP147" s="43"/>
      <c r="LQ147" s="43"/>
      <c r="LR147" s="43"/>
      <c r="LS147" s="43"/>
      <c r="LT147" s="43"/>
      <c r="LU147" s="43"/>
      <c r="LV147" s="43"/>
      <c r="LW147" s="43"/>
      <c r="LX147" s="43"/>
      <c r="LY147" s="43"/>
      <c r="LZ147" s="43"/>
      <c r="MA147" s="43"/>
      <c r="MB147" s="43"/>
      <c r="MC147" s="43"/>
      <c r="MD147" s="43"/>
      <c r="ME147" s="43"/>
      <c r="MF147" s="43"/>
      <c r="MG147" s="43"/>
      <c r="MH147" s="43"/>
      <c r="MI147" s="43"/>
      <c r="MJ147" s="43"/>
      <c r="MK147" s="43"/>
      <c r="ML147" s="43"/>
      <c r="MM147" s="43"/>
      <c r="MN147" s="43"/>
      <c r="MO147" s="43"/>
      <c r="MP147" s="43"/>
      <c r="MQ147" s="43"/>
      <c r="MR147" s="43"/>
      <c r="MS147" s="43"/>
      <c r="MT147" s="43"/>
      <c r="MU147" s="43"/>
      <c r="MV147" s="43"/>
      <c r="MW147" s="43"/>
      <c r="MX147" s="43"/>
      <c r="MY147" s="43"/>
      <c r="MZ147" s="43"/>
      <c r="NA147" s="43"/>
      <c r="NB147" s="43"/>
      <c r="NC147" s="43"/>
      <c r="ND147" s="43"/>
      <c r="NE147" s="43"/>
      <c r="NF147" s="43"/>
      <c r="NG147" s="43"/>
      <c r="NH147" s="43"/>
      <c r="NI147" s="43"/>
      <c r="NJ147" s="43"/>
      <c r="NK147" s="43"/>
      <c r="NL147" s="43"/>
      <c r="NM147" s="43"/>
      <c r="NN147" s="43"/>
      <c r="NO147" s="43"/>
      <c r="NP147" s="43"/>
      <c r="NQ147" s="43"/>
      <c r="NR147" s="43"/>
      <c r="NS147" s="43"/>
      <c r="NT147" s="43"/>
      <c r="NU147" s="43"/>
      <c r="NV147" s="43"/>
      <c r="NW147" s="43"/>
      <c r="NX147" s="43"/>
      <c r="NY147" s="43"/>
      <c r="NZ147" s="43"/>
      <c r="OA147" s="43"/>
      <c r="OB147" s="43"/>
      <c r="OC147" s="43"/>
      <c r="OD147" s="43"/>
      <c r="OE147" s="43"/>
      <c r="OF147" s="43"/>
      <c r="OG147" s="43"/>
      <c r="OH147" s="43"/>
      <c r="OI147" s="43"/>
      <c r="OJ147" s="43"/>
      <c r="OK147" s="43"/>
      <c r="OL147" s="43"/>
      <c r="OM147" s="43"/>
      <c r="ON147" s="43"/>
      <c r="OO147" s="43"/>
      <c r="OP147" s="43"/>
      <c r="OQ147" s="43"/>
      <c r="OR147" s="43"/>
      <c r="OS147" s="43"/>
      <c r="OT147" s="43"/>
      <c r="OU147" s="43"/>
      <c r="OV147" s="43"/>
      <c r="OW147" s="43"/>
      <c r="OX147" s="43"/>
      <c r="OY147" s="43"/>
      <c r="OZ147" s="43"/>
      <c r="PA147" s="43"/>
      <c r="PB147" s="43"/>
      <c r="PC147" s="43"/>
      <c r="PD147" s="43"/>
      <c r="PE147" s="43"/>
      <c r="PF147" s="43"/>
      <c r="PG147" s="43"/>
      <c r="PH147" s="43"/>
      <c r="PI147" s="43"/>
      <c r="PJ147" s="43"/>
      <c r="PK147" s="43"/>
      <c r="PL147" s="43"/>
      <c r="PM147" s="43"/>
      <c r="PN147" s="43"/>
      <c r="PO147" s="43"/>
      <c r="PP147" s="43"/>
      <c r="PQ147" s="43"/>
      <c r="PR147" s="43"/>
      <c r="PS147" s="43"/>
      <c r="PT147" s="43"/>
      <c r="PU147" s="43"/>
      <c r="PV147" s="43"/>
      <c r="PW147" s="43"/>
      <c r="PX147" s="43"/>
      <c r="PY147" s="43"/>
      <c r="PZ147" s="43"/>
      <c r="QA147" s="43"/>
      <c r="QB147" s="43"/>
      <c r="QC147" s="43"/>
      <c r="QD147" s="43"/>
      <c r="QE147" s="43"/>
      <c r="QF147" s="43"/>
      <c r="QG147" s="43"/>
      <c r="QH147" s="43"/>
      <c r="QI147" s="43"/>
      <c r="QJ147" s="43"/>
      <c r="QK147" s="43"/>
      <c r="QL147" s="43"/>
      <c r="QM147" s="43"/>
      <c r="QN147" s="43"/>
      <c r="QO147" s="43"/>
      <c r="QP147" s="43"/>
      <c r="QQ147" s="43"/>
      <c r="QR147" s="43"/>
      <c r="QS147" s="43"/>
      <c r="QT147" s="43"/>
      <c r="QU147" s="43"/>
      <c r="QV147" s="43"/>
      <c r="QW147" s="43"/>
      <c r="QX147" s="43"/>
      <c r="QY147" s="43"/>
      <c r="QZ147" s="43"/>
      <c r="RA147" s="43"/>
      <c r="RB147" s="43"/>
      <c r="RC147" s="43"/>
      <c r="RD147" s="43"/>
      <c r="RE147" s="43"/>
      <c r="RF147" s="43"/>
      <c r="RG147" s="43"/>
      <c r="RH147" s="43"/>
      <c r="RI147" s="43"/>
      <c r="RJ147" s="43"/>
      <c r="RK147" s="43"/>
      <c r="RL147" s="43"/>
      <c r="RM147" s="43"/>
      <c r="RN147" s="43"/>
      <c r="RO147" s="43"/>
      <c r="RP147" s="43"/>
      <c r="RQ147" s="43"/>
      <c r="RR147" s="43"/>
      <c r="RS147" s="43"/>
      <c r="RT147" s="43"/>
      <c r="RU147" s="43"/>
      <c r="RV147" s="43"/>
      <c r="RW147" s="43"/>
      <c r="RX147" s="43"/>
      <c r="RY147" s="43"/>
      <c r="RZ147" s="43"/>
      <c r="SA147" s="43"/>
      <c r="SB147" s="43"/>
      <c r="SC147" s="43"/>
      <c r="SD147" s="43"/>
      <c r="SE147" s="43"/>
      <c r="SF147" s="43"/>
      <c r="SG147" s="43"/>
      <c r="SH147" s="43"/>
      <c r="SI147" s="43"/>
      <c r="SJ147" s="43"/>
      <c r="SK147" s="43"/>
      <c r="SL147" s="43"/>
      <c r="SM147" s="43"/>
      <c r="SN147" s="43"/>
      <c r="SO147" s="43"/>
      <c r="SP147" s="43"/>
      <c r="SQ147" s="43"/>
      <c r="SR147" s="43"/>
      <c r="SS147" s="43"/>
      <c r="ST147" s="43"/>
      <c r="SU147" s="43"/>
      <c r="SV147" s="43"/>
      <c r="SW147" s="43"/>
      <c r="SX147" s="43"/>
      <c r="SY147" s="43"/>
      <c r="SZ147" s="43"/>
      <c r="TA147" s="43"/>
      <c r="TB147" s="43"/>
      <c r="TC147" s="43"/>
      <c r="TD147" s="43"/>
      <c r="TE147" s="43"/>
      <c r="TF147" s="43"/>
      <c r="TG147" s="43"/>
      <c r="TH147" s="43"/>
      <c r="TI147" s="43"/>
      <c r="TJ147" s="43"/>
      <c r="TK147" s="43"/>
      <c r="TL147" s="43"/>
      <c r="TM147" s="43"/>
      <c r="TN147" s="43"/>
      <c r="TO147" s="43"/>
      <c r="TP147" s="43"/>
      <c r="TQ147" s="43"/>
      <c r="TR147" s="43"/>
      <c r="TS147" s="43"/>
      <c r="TT147" s="43"/>
      <c r="TU147" s="43"/>
      <c r="TV147" s="43"/>
      <c r="TW147" s="43"/>
      <c r="TX147" s="43"/>
      <c r="TY147" s="43"/>
      <c r="TZ147" s="43"/>
      <c r="UA147" s="43"/>
      <c r="UB147" s="43"/>
      <c r="UC147" s="43"/>
      <c r="UD147" s="43"/>
      <c r="UE147" s="43"/>
      <c r="UF147" s="43"/>
      <c r="UG147" s="43"/>
      <c r="UH147" s="43"/>
      <c r="UI147" s="43"/>
      <c r="UJ147" s="43"/>
      <c r="UK147" s="43"/>
      <c r="UL147" s="43"/>
      <c r="UM147" s="43"/>
      <c r="UN147" s="43"/>
      <c r="UO147" s="43"/>
      <c r="UP147" s="43"/>
      <c r="UQ147" s="43"/>
      <c r="UR147" s="43"/>
      <c r="US147" s="43"/>
      <c r="UT147" s="43"/>
      <c r="UU147" s="43"/>
      <c r="UV147" s="43"/>
      <c r="UW147" s="43"/>
      <c r="UX147" s="43"/>
      <c r="UY147" s="43"/>
      <c r="UZ147" s="43"/>
      <c r="VA147" s="43"/>
      <c r="VB147" s="43"/>
      <c r="VC147" s="43"/>
      <c r="VD147" s="43"/>
      <c r="VE147" s="43"/>
      <c r="VF147" s="43"/>
      <c r="VG147" s="43"/>
      <c r="VH147" s="43"/>
      <c r="VI147" s="43"/>
      <c r="VJ147" s="43"/>
      <c r="VK147" s="43"/>
      <c r="VL147" s="43"/>
      <c r="VM147" s="43"/>
      <c r="VN147" s="43"/>
      <c r="VO147" s="43"/>
      <c r="VP147" s="43"/>
      <c r="VQ147" s="43"/>
      <c r="VR147" s="43"/>
      <c r="VS147" s="43"/>
      <c r="VT147" s="43"/>
      <c r="VU147" s="43"/>
      <c r="VV147" s="43"/>
      <c r="VW147" s="43"/>
      <c r="VX147" s="43"/>
      <c r="VY147" s="43"/>
      <c r="VZ147" s="43"/>
      <c r="WA147" s="43"/>
      <c r="WB147" s="43"/>
      <c r="WC147" s="43"/>
      <c r="WD147" s="43"/>
      <c r="WE147" s="43"/>
      <c r="WF147" s="43"/>
      <c r="WG147" s="43"/>
      <c r="WH147" s="43"/>
      <c r="WI147" s="43"/>
      <c r="WJ147" s="43"/>
      <c r="WK147" s="43"/>
      <c r="WL147" s="43"/>
      <c r="WM147" s="43"/>
      <c r="WN147" s="43"/>
      <c r="WO147" s="43"/>
      <c r="WP147" s="43"/>
      <c r="WQ147" s="43"/>
      <c r="WR147" s="43"/>
      <c r="WS147" s="43"/>
      <c r="WT147" s="43"/>
      <c r="WU147" s="43"/>
      <c r="WV147" s="43"/>
      <c r="WW147" s="43"/>
      <c r="WX147" s="43"/>
      <c r="WY147" s="43"/>
      <c r="WZ147" s="43"/>
      <c r="XA147" s="43"/>
      <c r="XB147" s="43"/>
      <c r="XC147" s="43"/>
      <c r="XD147" s="43"/>
      <c r="XE147" s="43"/>
      <c r="XF147" s="43"/>
      <c r="XG147" s="43"/>
      <c r="XH147" s="43"/>
      <c r="XI147" s="43"/>
      <c r="XJ147" s="43"/>
      <c r="XK147" s="43"/>
      <c r="XL147" s="43"/>
      <c r="XM147" s="43"/>
      <c r="XN147" s="43"/>
      <c r="XO147" s="43"/>
      <c r="XP147" s="43"/>
      <c r="XQ147" s="43"/>
      <c r="XR147" s="43"/>
      <c r="XS147" s="43"/>
      <c r="XT147" s="43"/>
      <c r="XU147" s="43"/>
      <c r="XV147" s="43"/>
      <c r="XW147" s="43"/>
      <c r="XX147" s="43"/>
      <c r="XY147" s="43"/>
      <c r="XZ147" s="43"/>
      <c r="YA147" s="43"/>
      <c r="YB147" s="43"/>
      <c r="YC147" s="43"/>
      <c r="YD147" s="43"/>
      <c r="YE147" s="43"/>
      <c r="YF147" s="43"/>
      <c r="YG147" s="43"/>
      <c r="YH147" s="43"/>
      <c r="YI147" s="43"/>
      <c r="YJ147" s="43"/>
      <c r="YK147" s="43"/>
      <c r="YL147" s="43"/>
      <c r="YM147" s="43"/>
      <c r="YN147" s="43"/>
      <c r="YO147" s="43"/>
      <c r="YP147" s="43"/>
      <c r="YQ147" s="43"/>
      <c r="YR147" s="43"/>
      <c r="YS147" s="43"/>
      <c r="YT147" s="43"/>
      <c r="YU147" s="43"/>
      <c r="YV147" s="43"/>
      <c r="YW147" s="43"/>
      <c r="YX147" s="43"/>
      <c r="YY147" s="43"/>
      <c r="YZ147" s="43"/>
      <c r="ZA147" s="43"/>
      <c r="ZB147" s="43"/>
      <c r="ZC147" s="43"/>
      <c r="ZD147" s="43"/>
      <c r="ZE147" s="43"/>
      <c r="ZF147" s="43"/>
      <c r="ZG147" s="43"/>
      <c r="ZH147" s="43"/>
      <c r="ZI147" s="43"/>
      <c r="ZJ147" s="43"/>
      <c r="ZK147" s="43"/>
      <c r="ZL147" s="43"/>
      <c r="ZM147" s="43"/>
      <c r="ZN147" s="43"/>
      <c r="ZO147" s="43"/>
      <c r="ZP147" s="43"/>
      <c r="ZQ147" s="43"/>
      <c r="ZR147" s="43"/>
      <c r="ZS147" s="43"/>
      <c r="ZT147" s="43"/>
      <c r="ZU147" s="43"/>
      <c r="ZV147" s="43"/>
      <c r="ZW147" s="43"/>
      <c r="ZX147" s="43"/>
      <c r="ZY147" s="43"/>
      <c r="ZZ147" s="43"/>
      <c r="AAA147" s="43"/>
      <c r="AAB147" s="43"/>
      <c r="AAC147" s="43"/>
      <c r="AAD147" s="43"/>
      <c r="AAE147" s="43"/>
      <c r="AAF147" s="43"/>
      <c r="AAG147" s="43"/>
      <c r="AAH147" s="43"/>
      <c r="AAI147" s="43"/>
      <c r="AAJ147" s="43"/>
      <c r="AAK147" s="43"/>
      <c r="AAL147" s="43"/>
      <c r="AAM147" s="43"/>
      <c r="AAN147" s="43"/>
      <c r="AAO147" s="43"/>
      <c r="AAP147" s="43"/>
      <c r="AAQ147" s="43"/>
      <c r="AAR147" s="43"/>
      <c r="AAS147" s="43"/>
      <c r="AAT147" s="43"/>
      <c r="AAU147" s="43"/>
      <c r="AAV147" s="43"/>
      <c r="AAW147" s="43"/>
      <c r="AAX147" s="43"/>
      <c r="AAY147" s="43"/>
      <c r="AAZ147" s="43"/>
      <c r="ABA147" s="43"/>
      <c r="ABB147" s="43"/>
      <c r="ABC147" s="43"/>
      <c r="ABD147" s="43"/>
      <c r="ABE147" s="43"/>
      <c r="ABF147" s="43"/>
      <c r="ABG147" s="43"/>
      <c r="ABH147" s="43"/>
      <c r="ABI147" s="43"/>
      <c r="ABJ147" s="43"/>
      <c r="ABK147" s="43"/>
      <c r="ABL147" s="43"/>
      <c r="ABM147" s="43"/>
      <c r="ABN147" s="43"/>
      <c r="ABO147" s="43"/>
      <c r="ABP147" s="43"/>
      <c r="ABQ147" s="43"/>
      <c r="ABR147" s="43"/>
      <c r="ABS147" s="43"/>
      <c r="ABT147" s="43"/>
      <c r="ABU147" s="43"/>
      <c r="ABV147" s="43"/>
      <c r="ABW147" s="43"/>
      <c r="ABX147" s="43"/>
      <c r="ABY147" s="43"/>
      <c r="ABZ147" s="43"/>
      <c r="ACA147" s="43"/>
      <c r="ACB147" s="43"/>
      <c r="ACC147" s="43"/>
      <c r="ACD147" s="43"/>
      <c r="ACE147" s="43"/>
      <c r="ACF147" s="43"/>
      <c r="ACG147" s="43"/>
      <c r="ACH147" s="43"/>
      <c r="ACI147" s="43"/>
      <c r="ACJ147" s="43"/>
      <c r="ACK147" s="43"/>
      <c r="ACL147" s="43"/>
      <c r="ACM147" s="43"/>
      <c r="ACN147" s="43"/>
      <c r="ACO147" s="43"/>
      <c r="ACP147" s="43"/>
      <c r="ACQ147" s="43"/>
      <c r="ACR147" s="43"/>
      <c r="ACS147" s="43"/>
      <c r="ACT147" s="43"/>
      <c r="ACU147" s="43"/>
      <c r="ACV147" s="43"/>
      <c r="ACW147" s="43"/>
      <c r="ACX147" s="43"/>
      <c r="ACY147" s="43"/>
      <c r="ACZ147" s="43"/>
      <c r="ADA147" s="43"/>
      <c r="ADB147" s="43"/>
      <c r="ADC147" s="43"/>
      <c r="ADD147" s="43"/>
      <c r="ADE147" s="43"/>
      <c r="ADF147" s="43"/>
      <c r="ADG147" s="43"/>
      <c r="ADH147" s="43"/>
      <c r="ADI147" s="43"/>
      <c r="ADJ147" s="43"/>
      <c r="ADK147" s="43"/>
      <c r="ADL147" s="43"/>
      <c r="ADM147" s="43"/>
      <c r="ADN147" s="43"/>
      <c r="ADO147" s="43"/>
      <c r="ADP147" s="43"/>
      <c r="ADQ147" s="43"/>
      <c r="ADR147" s="43"/>
      <c r="ADS147" s="43"/>
      <c r="ADT147" s="43"/>
      <c r="ADU147" s="43"/>
      <c r="ADV147" s="43"/>
      <c r="ADW147" s="43"/>
      <c r="ADX147" s="43"/>
      <c r="ADY147" s="43"/>
      <c r="ADZ147" s="43"/>
      <c r="AEA147" s="43"/>
      <c r="AEB147" s="43"/>
      <c r="AEC147" s="43"/>
      <c r="AED147" s="43"/>
      <c r="AEE147" s="43"/>
      <c r="AEF147" s="43"/>
      <c r="AEG147" s="43"/>
      <c r="AEH147" s="43"/>
      <c r="AEI147" s="43"/>
      <c r="AEJ147" s="43"/>
      <c r="AEK147" s="43"/>
      <c r="AEL147" s="43"/>
      <c r="AEM147" s="43"/>
      <c r="AEN147" s="43"/>
      <c r="AEO147" s="43"/>
      <c r="AEP147" s="43"/>
      <c r="AEQ147" s="43"/>
      <c r="AER147" s="43"/>
      <c r="AES147" s="43"/>
      <c r="AET147" s="43"/>
      <c r="AEU147" s="43"/>
      <c r="AEV147" s="43"/>
      <c r="AEW147" s="43"/>
      <c r="AEX147" s="43"/>
      <c r="AEY147" s="43"/>
      <c r="AEZ147" s="43"/>
      <c r="AFA147" s="43"/>
      <c r="AFB147" s="43"/>
      <c r="AFC147" s="43"/>
      <c r="AFD147" s="43"/>
      <c r="AFE147" s="43"/>
      <c r="AFF147" s="43"/>
      <c r="AFG147" s="43"/>
      <c r="AFH147" s="43"/>
      <c r="AFI147" s="43"/>
      <c r="AFJ147" s="43"/>
      <c r="AFK147" s="43"/>
      <c r="AFL147" s="43"/>
      <c r="AFM147" s="43"/>
      <c r="AFN147" s="43"/>
      <c r="AFO147" s="43"/>
      <c r="AFP147" s="43"/>
      <c r="AFQ147" s="43"/>
      <c r="AFR147" s="43"/>
      <c r="AFS147" s="43"/>
      <c r="AFT147" s="43"/>
      <c r="AFU147" s="43"/>
      <c r="AFV147" s="43"/>
      <c r="AFW147" s="43"/>
      <c r="AFX147" s="43"/>
      <c r="AFY147" s="43"/>
      <c r="AFZ147" s="43"/>
      <c r="AGA147" s="43"/>
      <c r="AGB147" s="43"/>
      <c r="AGC147" s="43"/>
      <c r="AGD147" s="43"/>
      <c r="AGE147" s="43"/>
      <c r="AGF147" s="43"/>
      <c r="AGG147" s="43"/>
      <c r="AGH147" s="43"/>
      <c r="AGI147" s="43"/>
      <c r="AGJ147" s="43"/>
      <c r="AGK147" s="43"/>
      <c r="AGL147" s="43"/>
      <c r="AGM147" s="43"/>
      <c r="AGN147" s="43"/>
      <c r="AGO147" s="43"/>
      <c r="AGP147" s="43"/>
      <c r="AGQ147" s="43"/>
      <c r="AGR147" s="43"/>
      <c r="AGS147" s="43"/>
      <c r="AGT147" s="43"/>
      <c r="AGU147" s="43"/>
      <c r="AGV147" s="43"/>
      <c r="AGW147" s="43"/>
      <c r="AGX147" s="43"/>
      <c r="AGY147" s="43"/>
      <c r="AGZ147" s="43"/>
      <c r="AHA147" s="43"/>
      <c r="AHB147" s="43"/>
      <c r="AHC147" s="43"/>
      <c r="AHD147" s="43"/>
      <c r="AHE147" s="43"/>
      <c r="AHF147" s="43"/>
      <c r="AHG147" s="43"/>
      <c r="AHH147" s="43"/>
      <c r="AHI147" s="43"/>
      <c r="AHJ147" s="43"/>
      <c r="AHK147" s="43"/>
      <c r="AHL147" s="43"/>
      <c r="AHM147" s="43"/>
      <c r="AHN147" s="43"/>
      <c r="AHO147" s="43"/>
      <c r="AHP147" s="43"/>
      <c r="AHQ147" s="43"/>
      <c r="AHR147" s="43"/>
      <c r="AHS147" s="43"/>
      <c r="AHT147" s="43"/>
      <c r="AHU147" s="43"/>
      <c r="AHV147" s="43"/>
      <c r="AHW147" s="43"/>
      <c r="AHX147" s="43"/>
      <c r="AHY147" s="43"/>
      <c r="AHZ147" s="43"/>
      <c r="AIA147" s="43"/>
      <c r="AIB147" s="43"/>
      <c r="AIC147" s="43"/>
      <c r="AID147" s="43"/>
      <c r="AIE147" s="43"/>
      <c r="AIF147" s="43"/>
      <c r="AIG147" s="43"/>
      <c r="AIH147" s="43"/>
      <c r="AII147" s="43"/>
      <c r="AIJ147" s="43"/>
      <c r="AIK147" s="43"/>
      <c r="AIL147" s="43"/>
      <c r="AIM147" s="43"/>
      <c r="AIN147" s="43"/>
      <c r="AIO147" s="43"/>
      <c r="AIP147" s="43"/>
      <c r="AIQ147" s="43"/>
      <c r="AIR147" s="43"/>
      <c r="AIS147" s="43"/>
      <c r="AIT147" s="43"/>
      <c r="AIU147" s="43"/>
      <c r="AIV147" s="43"/>
      <c r="AIW147" s="43"/>
      <c r="AIX147" s="43"/>
      <c r="AIY147" s="43"/>
      <c r="AIZ147" s="43"/>
      <c r="AJA147" s="43"/>
      <c r="AJB147" s="43"/>
      <c r="AJC147" s="43"/>
      <c r="AJD147" s="43"/>
      <c r="AJE147" s="43"/>
      <c r="AJF147" s="43"/>
      <c r="AJG147" s="43"/>
      <c r="AJH147" s="43"/>
      <c r="AJI147" s="43"/>
      <c r="AJJ147" s="43"/>
      <c r="AJK147" s="43"/>
      <c r="AJL147" s="43"/>
      <c r="AJM147" s="43"/>
      <c r="AJN147" s="43"/>
      <c r="AJO147" s="43"/>
      <c r="AJP147" s="43"/>
      <c r="AJQ147" s="43"/>
      <c r="AJR147" s="43"/>
      <c r="AJS147" s="43"/>
      <c r="AJT147" s="43"/>
      <c r="AJU147" s="43"/>
      <c r="AJV147" s="43"/>
      <c r="AJW147" s="43"/>
      <c r="AJX147" s="43"/>
      <c r="AJY147" s="43"/>
      <c r="AJZ147" s="43"/>
      <c r="AKA147" s="43"/>
      <c r="AKB147" s="43"/>
      <c r="AKC147" s="43"/>
      <c r="AKD147" s="43"/>
      <c r="AKE147" s="43"/>
      <c r="AKF147" s="43"/>
      <c r="AKG147" s="43"/>
      <c r="AKH147" s="43"/>
      <c r="AKI147" s="43"/>
      <c r="AKJ147" s="43"/>
      <c r="AKK147" s="43"/>
      <c r="AKL147" s="43"/>
      <c r="AKM147" s="43"/>
      <c r="AKN147" s="43"/>
      <c r="AKO147" s="43"/>
      <c r="AKP147" s="43"/>
      <c r="AKQ147" s="43"/>
      <c r="AKR147" s="43"/>
      <c r="AKS147" s="43"/>
      <c r="AKT147" s="43"/>
      <c r="AKU147" s="43"/>
      <c r="AKV147" s="43"/>
      <c r="AKW147" s="43"/>
      <c r="AKX147" s="43"/>
      <c r="AKY147" s="43"/>
      <c r="AKZ147" s="43"/>
      <c r="ALA147" s="43"/>
      <c r="ALB147" s="43"/>
      <c r="ALC147" s="43"/>
      <c r="ALD147" s="43"/>
      <c r="ALE147" s="43"/>
      <c r="ALF147" s="43"/>
      <c r="ALG147" s="43"/>
      <c r="ALH147" s="43"/>
      <c r="ALI147" s="43"/>
      <c r="ALJ147" s="43"/>
      <c r="ALK147" s="43"/>
      <c r="ALL147" s="43"/>
      <c r="ALM147" s="43"/>
      <c r="ALN147" s="43"/>
      <c r="ALO147" s="43"/>
      <c r="ALP147" s="43"/>
      <c r="ALQ147" s="43"/>
      <c r="ALR147" s="43"/>
      <c r="ALS147" s="43"/>
      <c r="ALT147" s="43"/>
      <c r="ALU147" s="43"/>
      <c r="ALV147" s="43"/>
      <c r="ALW147" s="43"/>
      <c r="ALX147" s="43"/>
      <c r="ALY147" s="43"/>
      <c r="ALZ147" s="43"/>
      <c r="AMA147" s="43"/>
      <c r="AMB147" s="43"/>
      <c r="AMC147" s="43"/>
      <c r="AMD147" s="43"/>
      <c r="AME147" s="43"/>
      <c r="AMF147" s="43"/>
      <c r="AMG147" s="43"/>
      <c r="AMH147" s="43"/>
      <c r="AMI147" s="43"/>
      <c r="AMJ147" s="43"/>
      <c r="AMK147" s="43"/>
      <c r="AML147" s="43"/>
      <c r="AMM147" s="43"/>
      <c r="AMN147" s="43"/>
      <c r="AMO147" s="43"/>
      <c r="AMP147" s="43"/>
      <c r="AMQ147" s="43"/>
      <c r="AMR147" s="43"/>
      <c r="AMS147" s="43"/>
    </row>
    <row r="148" spans="1:1033" x14ac:dyDescent="0.2">
      <c r="A148" s="326"/>
      <c r="B148" s="44">
        <v>93</v>
      </c>
      <c r="C148" s="45" t="s">
        <v>166</v>
      </c>
      <c r="D148" s="363"/>
      <c r="E148" s="132">
        <v>1260</v>
      </c>
      <c r="F148" s="132"/>
      <c r="G148" s="132"/>
      <c r="H148" s="132"/>
      <c r="I148" s="132">
        <v>1</v>
      </c>
      <c r="J148" s="132">
        <v>50</v>
      </c>
      <c r="K148" s="132">
        <v>101.82</v>
      </c>
      <c r="L148" s="132"/>
      <c r="M148" s="132"/>
      <c r="N148" s="132">
        <v>2521.5100000000002</v>
      </c>
      <c r="O148" s="90">
        <f t="shared" si="123"/>
        <v>695.93676000000016</v>
      </c>
      <c r="P148" s="132">
        <v>0</v>
      </c>
      <c r="Q148" s="90">
        <f t="shared" si="124"/>
        <v>0</v>
      </c>
      <c r="R148" s="132">
        <v>0</v>
      </c>
      <c r="S148" s="132"/>
      <c r="T148" s="90">
        <f>R148*$P$9</f>
        <v>0</v>
      </c>
      <c r="U148" s="132">
        <v>0</v>
      </c>
      <c r="V148" s="132">
        <v>0</v>
      </c>
      <c r="W148" s="132">
        <v>1</v>
      </c>
      <c r="X148" s="132">
        <v>0</v>
      </c>
      <c r="Y148" s="132">
        <v>101.82</v>
      </c>
      <c r="Z148" s="132">
        <v>1</v>
      </c>
      <c r="AA148" s="155">
        <v>101.82</v>
      </c>
      <c r="AB148" s="90">
        <f t="shared" si="125"/>
        <v>101.82</v>
      </c>
      <c r="AC148" s="272">
        <v>101.82</v>
      </c>
      <c r="AD148" s="132">
        <v>1</v>
      </c>
      <c r="AE148" s="132">
        <v>1</v>
      </c>
      <c r="AF148" s="132">
        <v>101.82</v>
      </c>
      <c r="AG148" s="88">
        <f t="shared" si="126"/>
        <v>28.061592000000001</v>
      </c>
      <c r="AH148" s="303">
        <v>2521.5100000000002</v>
      </c>
      <c r="AI148" s="90">
        <f t="shared" si="128"/>
        <v>1714.6268000000002</v>
      </c>
      <c r="AJ148" s="132">
        <v>101.82</v>
      </c>
      <c r="AK148" s="90">
        <f t="shared" si="127"/>
        <v>79.154867999999993</v>
      </c>
      <c r="AL148" s="90"/>
      <c r="AM148" s="132">
        <v>1</v>
      </c>
      <c r="AN148" s="132">
        <v>101.82</v>
      </c>
      <c r="AO148" s="132">
        <v>1</v>
      </c>
      <c r="AP148" s="132">
        <f>(AI148-AK148)*0.25</f>
        <v>408.86798300000004</v>
      </c>
      <c r="AQ148" s="132">
        <v>0</v>
      </c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  <c r="IX148" s="43"/>
      <c r="IY148" s="43"/>
      <c r="IZ148" s="43"/>
      <c r="JA148" s="43"/>
      <c r="JB148" s="43"/>
      <c r="JC148" s="43"/>
      <c r="JD148" s="43"/>
      <c r="JE148" s="43"/>
      <c r="JF148" s="43"/>
      <c r="JG148" s="43"/>
      <c r="JH148" s="43"/>
      <c r="JI148" s="43"/>
      <c r="JJ148" s="43"/>
      <c r="JK148" s="43"/>
      <c r="JL148" s="43"/>
      <c r="JM148" s="43"/>
      <c r="JN148" s="43"/>
      <c r="JO148" s="43"/>
      <c r="JP148" s="43"/>
      <c r="JQ148" s="43"/>
      <c r="JR148" s="43"/>
      <c r="JS148" s="43"/>
      <c r="JT148" s="43"/>
      <c r="JU148" s="43"/>
      <c r="JV148" s="43"/>
      <c r="JW148" s="43"/>
      <c r="JX148" s="43"/>
      <c r="JY148" s="43"/>
      <c r="JZ148" s="43"/>
      <c r="KA148" s="43"/>
      <c r="KB148" s="43"/>
      <c r="KC148" s="43"/>
      <c r="KD148" s="43"/>
      <c r="KE148" s="43"/>
      <c r="KF148" s="43"/>
      <c r="KG148" s="43"/>
      <c r="KH148" s="43"/>
      <c r="KI148" s="43"/>
      <c r="KJ148" s="43"/>
      <c r="KK148" s="43"/>
      <c r="KL148" s="43"/>
      <c r="KM148" s="43"/>
      <c r="KN148" s="43"/>
      <c r="KO148" s="43"/>
      <c r="KP148" s="43"/>
      <c r="KQ148" s="43"/>
      <c r="KR148" s="43"/>
      <c r="KS148" s="43"/>
      <c r="KT148" s="43"/>
      <c r="KU148" s="43"/>
      <c r="KV148" s="43"/>
      <c r="KW148" s="43"/>
      <c r="KX148" s="43"/>
      <c r="KY148" s="43"/>
      <c r="KZ148" s="43"/>
      <c r="LA148" s="43"/>
      <c r="LB148" s="43"/>
      <c r="LC148" s="43"/>
      <c r="LD148" s="43"/>
      <c r="LE148" s="43"/>
      <c r="LF148" s="43"/>
      <c r="LG148" s="43"/>
      <c r="LH148" s="43"/>
      <c r="LI148" s="43"/>
      <c r="LJ148" s="43"/>
      <c r="LK148" s="43"/>
      <c r="LL148" s="43"/>
      <c r="LM148" s="43"/>
      <c r="LN148" s="43"/>
      <c r="LO148" s="43"/>
      <c r="LP148" s="43"/>
      <c r="LQ148" s="43"/>
      <c r="LR148" s="43"/>
      <c r="LS148" s="43"/>
      <c r="LT148" s="43"/>
      <c r="LU148" s="43"/>
      <c r="LV148" s="43"/>
      <c r="LW148" s="43"/>
      <c r="LX148" s="43"/>
      <c r="LY148" s="43"/>
      <c r="LZ148" s="43"/>
      <c r="MA148" s="43"/>
      <c r="MB148" s="43"/>
      <c r="MC148" s="43"/>
      <c r="MD148" s="43"/>
      <c r="ME148" s="43"/>
      <c r="MF148" s="43"/>
      <c r="MG148" s="43"/>
      <c r="MH148" s="43"/>
      <c r="MI148" s="43"/>
      <c r="MJ148" s="43"/>
      <c r="MK148" s="43"/>
      <c r="ML148" s="43"/>
      <c r="MM148" s="43"/>
      <c r="MN148" s="43"/>
      <c r="MO148" s="43"/>
      <c r="MP148" s="43"/>
      <c r="MQ148" s="43"/>
      <c r="MR148" s="43"/>
      <c r="MS148" s="43"/>
      <c r="MT148" s="43"/>
      <c r="MU148" s="43"/>
      <c r="MV148" s="43"/>
      <c r="MW148" s="43"/>
      <c r="MX148" s="43"/>
      <c r="MY148" s="43"/>
      <c r="MZ148" s="43"/>
      <c r="NA148" s="43"/>
      <c r="NB148" s="43"/>
      <c r="NC148" s="43"/>
      <c r="ND148" s="43"/>
      <c r="NE148" s="43"/>
      <c r="NF148" s="43"/>
      <c r="NG148" s="43"/>
      <c r="NH148" s="43"/>
      <c r="NI148" s="43"/>
      <c r="NJ148" s="43"/>
      <c r="NK148" s="43"/>
      <c r="NL148" s="43"/>
      <c r="NM148" s="43"/>
      <c r="NN148" s="43"/>
      <c r="NO148" s="43"/>
      <c r="NP148" s="43"/>
      <c r="NQ148" s="43"/>
      <c r="NR148" s="43"/>
      <c r="NS148" s="43"/>
      <c r="NT148" s="43"/>
      <c r="NU148" s="43"/>
      <c r="NV148" s="43"/>
      <c r="NW148" s="43"/>
      <c r="NX148" s="43"/>
      <c r="NY148" s="43"/>
      <c r="NZ148" s="43"/>
      <c r="OA148" s="43"/>
      <c r="OB148" s="43"/>
      <c r="OC148" s="43"/>
      <c r="OD148" s="43"/>
      <c r="OE148" s="43"/>
      <c r="OF148" s="43"/>
      <c r="OG148" s="43"/>
      <c r="OH148" s="43"/>
      <c r="OI148" s="43"/>
      <c r="OJ148" s="43"/>
      <c r="OK148" s="43"/>
      <c r="OL148" s="43"/>
      <c r="OM148" s="43"/>
      <c r="ON148" s="43"/>
      <c r="OO148" s="43"/>
      <c r="OP148" s="43"/>
      <c r="OQ148" s="43"/>
      <c r="OR148" s="43"/>
      <c r="OS148" s="43"/>
      <c r="OT148" s="43"/>
      <c r="OU148" s="43"/>
      <c r="OV148" s="43"/>
      <c r="OW148" s="43"/>
      <c r="OX148" s="43"/>
      <c r="OY148" s="43"/>
      <c r="OZ148" s="43"/>
      <c r="PA148" s="43"/>
      <c r="PB148" s="43"/>
      <c r="PC148" s="43"/>
      <c r="PD148" s="43"/>
      <c r="PE148" s="43"/>
      <c r="PF148" s="43"/>
      <c r="PG148" s="43"/>
      <c r="PH148" s="43"/>
      <c r="PI148" s="43"/>
      <c r="PJ148" s="43"/>
      <c r="PK148" s="43"/>
      <c r="PL148" s="43"/>
      <c r="PM148" s="43"/>
      <c r="PN148" s="43"/>
      <c r="PO148" s="43"/>
      <c r="PP148" s="43"/>
      <c r="PQ148" s="43"/>
      <c r="PR148" s="43"/>
      <c r="PS148" s="43"/>
      <c r="PT148" s="43"/>
      <c r="PU148" s="43"/>
      <c r="PV148" s="43"/>
      <c r="PW148" s="43"/>
      <c r="PX148" s="43"/>
      <c r="PY148" s="43"/>
      <c r="PZ148" s="43"/>
      <c r="QA148" s="43"/>
      <c r="QB148" s="43"/>
      <c r="QC148" s="43"/>
      <c r="QD148" s="43"/>
      <c r="QE148" s="43"/>
      <c r="QF148" s="43"/>
      <c r="QG148" s="43"/>
      <c r="QH148" s="43"/>
      <c r="QI148" s="43"/>
      <c r="QJ148" s="43"/>
      <c r="QK148" s="43"/>
      <c r="QL148" s="43"/>
      <c r="QM148" s="43"/>
      <c r="QN148" s="43"/>
      <c r="QO148" s="43"/>
      <c r="QP148" s="43"/>
      <c r="QQ148" s="43"/>
      <c r="QR148" s="43"/>
      <c r="QS148" s="43"/>
      <c r="QT148" s="43"/>
      <c r="QU148" s="43"/>
      <c r="QV148" s="43"/>
      <c r="QW148" s="43"/>
      <c r="QX148" s="43"/>
      <c r="QY148" s="43"/>
      <c r="QZ148" s="43"/>
      <c r="RA148" s="43"/>
      <c r="RB148" s="43"/>
      <c r="RC148" s="43"/>
      <c r="RD148" s="43"/>
      <c r="RE148" s="43"/>
      <c r="RF148" s="43"/>
      <c r="RG148" s="43"/>
      <c r="RH148" s="43"/>
      <c r="RI148" s="43"/>
      <c r="RJ148" s="43"/>
      <c r="RK148" s="43"/>
      <c r="RL148" s="43"/>
      <c r="RM148" s="43"/>
      <c r="RN148" s="43"/>
      <c r="RO148" s="43"/>
      <c r="RP148" s="43"/>
      <c r="RQ148" s="43"/>
      <c r="RR148" s="43"/>
      <c r="RS148" s="43"/>
      <c r="RT148" s="43"/>
      <c r="RU148" s="43"/>
      <c r="RV148" s="43"/>
      <c r="RW148" s="43"/>
      <c r="RX148" s="43"/>
      <c r="RY148" s="43"/>
      <c r="RZ148" s="43"/>
      <c r="SA148" s="43"/>
      <c r="SB148" s="43"/>
      <c r="SC148" s="43"/>
      <c r="SD148" s="43"/>
      <c r="SE148" s="43"/>
      <c r="SF148" s="43"/>
      <c r="SG148" s="43"/>
      <c r="SH148" s="43"/>
      <c r="SI148" s="43"/>
      <c r="SJ148" s="43"/>
      <c r="SK148" s="43"/>
      <c r="SL148" s="43"/>
      <c r="SM148" s="43"/>
      <c r="SN148" s="43"/>
      <c r="SO148" s="43"/>
      <c r="SP148" s="43"/>
      <c r="SQ148" s="43"/>
      <c r="SR148" s="43"/>
      <c r="SS148" s="43"/>
      <c r="ST148" s="43"/>
      <c r="SU148" s="43"/>
      <c r="SV148" s="43"/>
      <c r="SW148" s="43"/>
      <c r="SX148" s="43"/>
      <c r="SY148" s="43"/>
      <c r="SZ148" s="43"/>
      <c r="TA148" s="43"/>
      <c r="TB148" s="43"/>
      <c r="TC148" s="43"/>
      <c r="TD148" s="43"/>
      <c r="TE148" s="43"/>
      <c r="TF148" s="43"/>
      <c r="TG148" s="43"/>
      <c r="TH148" s="43"/>
      <c r="TI148" s="43"/>
      <c r="TJ148" s="43"/>
      <c r="TK148" s="43"/>
      <c r="TL148" s="43"/>
      <c r="TM148" s="43"/>
      <c r="TN148" s="43"/>
      <c r="TO148" s="43"/>
      <c r="TP148" s="43"/>
      <c r="TQ148" s="43"/>
      <c r="TR148" s="43"/>
      <c r="TS148" s="43"/>
      <c r="TT148" s="43"/>
      <c r="TU148" s="43"/>
      <c r="TV148" s="43"/>
      <c r="TW148" s="43"/>
      <c r="TX148" s="43"/>
      <c r="TY148" s="43"/>
      <c r="TZ148" s="43"/>
      <c r="UA148" s="43"/>
      <c r="UB148" s="43"/>
      <c r="UC148" s="43"/>
      <c r="UD148" s="43"/>
      <c r="UE148" s="43"/>
      <c r="UF148" s="43"/>
      <c r="UG148" s="43"/>
      <c r="UH148" s="43"/>
      <c r="UI148" s="43"/>
      <c r="UJ148" s="43"/>
      <c r="UK148" s="43"/>
      <c r="UL148" s="43"/>
      <c r="UM148" s="43"/>
      <c r="UN148" s="43"/>
      <c r="UO148" s="43"/>
      <c r="UP148" s="43"/>
      <c r="UQ148" s="43"/>
      <c r="UR148" s="43"/>
      <c r="US148" s="43"/>
      <c r="UT148" s="43"/>
      <c r="UU148" s="43"/>
      <c r="UV148" s="43"/>
      <c r="UW148" s="43"/>
      <c r="UX148" s="43"/>
      <c r="UY148" s="43"/>
      <c r="UZ148" s="43"/>
      <c r="VA148" s="43"/>
      <c r="VB148" s="43"/>
      <c r="VC148" s="43"/>
      <c r="VD148" s="43"/>
      <c r="VE148" s="43"/>
      <c r="VF148" s="43"/>
      <c r="VG148" s="43"/>
      <c r="VH148" s="43"/>
      <c r="VI148" s="43"/>
      <c r="VJ148" s="43"/>
      <c r="VK148" s="43"/>
      <c r="VL148" s="43"/>
      <c r="VM148" s="43"/>
      <c r="VN148" s="43"/>
      <c r="VO148" s="43"/>
      <c r="VP148" s="43"/>
      <c r="VQ148" s="43"/>
      <c r="VR148" s="43"/>
      <c r="VS148" s="43"/>
      <c r="VT148" s="43"/>
      <c r="VU148" s="43"/>
      <c r="VV148" s="43"/>
      <c r="VW148" s="43"/>
      <c r="VX148" s="43"/>
      <c r="VY148" s="43"/>
      <c r="VZ148" s="43"/>
      <c r="WA148" s="43"/>
      <c r="WB148" s="43"/>
      <c r="WC148" s="43"/>
      <c r="WD148" s="43"/>
      <c r="WE148" s="43"/>
      <c r="WF148" s="43"/>
      <c r="WG148" s="43"/>
      <c r="WH148" s="43"/>
      <c r="WI148" s="43"/>
      <c r="WJ148" s="43"/>
      <c r="WK148" s="43"/>
      <c r="WL148" s="43"/>
      <c r="WM148" s="43"/>
      <c r="WN148" s="43"/>
      <c r="WO148" s="43"/>
      <c r="WP148" s="43"/>
      <c r="WQ148" s="43"/>
      <c r="WR148" s="43"/>
      <c r="WS148" s="43"/>
      <c r="WT148" s="43"/>
      <c r="WU148" s="43"/>
      <c r="WV148" s="43"/>
      <c r="WW148" s="43"/>
      <c r="WX148" s="43"/>
      <c r="WY148" s="43"/>
      <c r="WZ148" s="43"/>
      <c r="XA148" s="43"/>
      <c r="XB148" s="43"/>
      <c r="XC148" s="43"/>
      <c r="XD148" s="43"/>
      <c r="XE148" s="43"/>
      <c r="XF148" s="43"/>
      <c r="XG148" s="43"/>
      <c r="XH148" s="43"/>
      <c r="XI148" s="43"/>
      <c r="XJ148" s="43"/>
      <c r="XK148" s="43"/>
      <c r="XL148" s="43"/>
      <c r="XM148" s="43"/>
      <c r="XN148" s="43"/>
      <c r="XO148" s="43"/>
      <c r="XP148" s="43"/>
      <c r="XQ148" s="43"/>
      <c r="XR148" s="43"/>
      <c r="XS148" s="43"/>
      <c r="XT148" s="43"/>
      <c r="XU148" s="43"/>
      <c r="XV148" s="43"/>
      <c r="XW148" s="43"/>
      <c r="XX148" s="43"/>
      <c r="XY148" s="43"/>
      <c r="XZ148" s="43"/>
      <c r="YA148" s="43"/>
      <c r="YB148" s="43"/>
      <c r="YC148" s="43"/>
      <c r="YD148" s="43"/>
      <c r="YE148" s="43"/>
      <c r="YF148" s="43"/>
      <c r="YG148" s="43"/>
      <c r="YH148" s="43"/>
      <c r="YI148" s="43"/>
      <c r="YJ148" s="43"/>
      <c r="YK148" s="43"/>
      <c r="YL148" s="43"/>
      <c r="YM148" s="43"/>
      <c r="YN148" s="43"/>
      <c r="YO148" s="43"/>
      <c r="YP148" s="43"/>
      <c r="YQ148" s="43"/>
      <c r="YR148" s="43"/>
      <c r="YS148" s="43"/>
      <c r="YT148" s="43"/>
      <c r="YU148" s="43"/>
      <c r="YV148" s="43"/>
      <c r="YW148" s="43"/>
      <c r="YX148" s="43"/>
      <c r="YY148" s="43"/>
      <c r="YZ148" s="43"/>
      <c r="ZA148" s="43"/>
      <c r="ZB148" s="43"/>
      <c r="ZC148" s="43"/>
      <c r="ZD148" s="43"/>
      <c r="ZE148" s="43"/>
      <c r="ZF148" s="43"/>
      <c r="ZG148" s="43"/>
      <c r="ZH148" s="43"/>
      <c r="ZI148" s="43"/>
      <c r="ZJ148" s="43"/>
      <c r="ZK148" s="43"/>
      <c r="ZL148" s="43"/>
      <c r="ZM148" s="43"/>
      <c r="ZN148" s="43"/>
      <c r="ZO148" s="43"/>
      <c r="ZP148" s="43"/>
      <c r="ZQ148" s="43"/>
      <c r="ZR148" s="43"/>
      <c r="ZS148" s="43"/>
      <c r="ZT148" s="43"/>
      <c r="ZU148" s="43"/>
      <c r="ZV148" s="43"/>
      <c r="ZW148" s="43"/>
      <c r="ZX148" s="43"/>
      <c r="ZY148" s="43"/>
      <c r="ZZ148" s="43"/>
      <c r="AAA148" s="43"/>
      <c r="AAB148" s="43"/>
      <c r="AAC148" s="43"/>
      <c r="AAD148" s="43"/>
      <c r="AAE148" s="43"/>
      <c r="AAF148" s="43"/>
      <c r="AAG148" s="43"/>
      <c r="AAH148" s="43"/>
      <c r="AAI148" s="43"/>
      <c r="AAJ148" s="43"/>
      <c r="AAK148" s="43"/>
      <c r="AAL148" s="43"/>
      <c r="AAM148" s="43"/>
      <c r="AAN148" s="43"/>
      <c r="AAO148" s="43"/>
      <c r="AAP148" s="43"/>
      <c r="AAQ148" s="43"/>
      <c r="AAR148" s="43"/>
      <c r="AAS148" s="43"/>
      <c r="AAT148" s="43"/>
      <c r="AAU148" s="43"/>
      <c r="AAV148" s="43"/>
      <c r="AAW148" s="43"/>
      <c r="AAX148" s="43"/>
      <c r="AAY148" s="43"/>
      <c r="AAZ148" s="43"/>
      <c r="ABA148" s="43"/>
      <c r="ABB148" s="43"/>
      <c r="ABC148" s="43"/>
      <c r="ABD148" s="43"/>
      <c r="ABE148" s="43"/>
      <c r="ABF148" s="43"/>
      <c r="ABG148" s="43"/>
      <c r="ABH148" s="43"/>
      <c r="ABI148" s="43"/>
      <c r="ABJ148" s="43"/>
      <c r="ABK148" s="43"/>
      <c r="ABL148" s="43"/>
      <c r="ABM148" s="43"/>
      <c r="ABN148" s="43"/>
      <c r="ABO148" s="43"/>
      <c r="ABP148" s="43"/>
      <c r="ABQ148" s="43"/>
      <c r="ABR148" s="43"/>
      <c r="ABS148" s="43"/>
      <c r="ABT148" s="43"/>
      <c r="ABU148" s="43"/>
      <c r="ABV148" s="43"/>
      <c r="ABW148" s="43"/>
      <c r="ABX148" s="43"/>
      <c r="ABY148" s="43"/>
      <c r="ABZ148" s="43"/>
      <c r="ACA148" s="43"/>
      <c r="ACB148" s="43"/>
      <c r="ACC148" s="43"/>
      <c r="ACD148" s="43"/>
      <c r="ACE148" s="43"/>
      <c r="ACF148" s="43"/>
      <c r="ACG148" s="43"/>
      <c r="ACH148" s="43"/>
      <c r="ACI148" s="43"/>
      <c r="ACJ148" s="43"/>
      <c r="ACK148" s="43"/>
      <c r="ACL148" s="43"/>
      <c r="ACM148" s="43"/>
      <c r="ACN148" s="43"/>
      <c r="ACO148" s="43"/>
      <c r="ACP148" s="43"/>
      <c r="ACQ148" s="43"/>
      <c r="ACR148" s="43"/>
      <c r="ACS148" s="43"/>
      <c r="ACT148" s="43"/>
      <c r="ACU148" s="43"/>
      <c r="ACV148" s="43"/>
      <c r="ACW148" s="43"/>
      <c r="ACX148" s="43"/>
      <c r="ACY148" s="43"/>
      <c r="ACZ148" s="43"/>
      <c r="ADA148" s="43"/>
      <c r="ADB148" s="43"/>
      <c r="ADC148" s="43"/>
      <c r="ADD148" s="43"/>
      <c r="ADE148" s="43"/>
      <c r="ADF148" s="43"/>
      <c r="ADG148" s="43"/>
      <c r="ADH148" s="43"/>
      <c r="ADI148" s="43"/>
      <c r="ADJ148" s="43"/>
      <c r="ADK148" s="43"/>
      <c r="ADL148" s="43"/>
      <c r="ADM148" s="43"/>
      <c r="ADN148" s="43"/>
      <c r="ADO148" s="43"/>
      <c r="ADP148" s="43"/>
      <c r="ADQ148" s="43"/>
      <c r="ADR148" s="43"/>
      <c r="ADS148" s="43"/>
      <c r="ADT148" s="43"/>
      <c r="ADU148" s="43"/>
      <c r="ADV148" s="43"/>
      <c r="ADW148" s="43"/>
      <c r="ADX148" s="43"/>
      <c r="ADY148" s="43"/>
      <c r="ADZ148" s="43"/>
      <c r="AEA148" s="43"/>
      <c r="AEB148" s="43"/>
      <c r="AEC148" s="43"/>
      <c r="AED148" s="43"/>
      <c r="AEE148" s="43"/>
      <c r="AEF148" s="43"/>
      <c r="AEG148" s="43"/>
      <c r="AEH148" s="43"/>
      <c r="AEI148" s="43"/>
      <c r="AEJ148" s="43"/>
      <c r="AEK148" s="43"/>
      <c r="AEL148" s="43"/>
      <c r="AEM148" s="43"/>
      <c r="AEN148" s="43"/>
      <c r="AEO148" s="43"/>
      <c r="AEP148" s="43"/>
      <c r="AEQ148" s="43"/>
      <c r="AER148" s="43"/>
      <c r="AES148" s="43"/>
      <c r="AET148" s="43"/>
      <c r="AEU148" s="43"/>
      <c r="AEV148" s="43"/>
      <c r="AEW148" s="43"/>
      <c r="AEX148" s="43"/>
      <c r="AEY148" s="43"/>
      <c r="AEZ148" s="43"/>
      <c r="AFA148" s="43"/>
      <c r="AFB148" s="43"/>
      <c r="AFC148" s="43"/>
      <c r="AFD148" s="43"/>
      <c r="AFE148" s="43"/>
      <c r="AFF148" s="43"/>
      <c r="AFG148" s="43"/>
      <c r="AFH148" s="43"/>
      <c r="AFI148" s="43"/>
      <c r="AFJ148" s="43"/>
      <c r="AFK148" s="43"/>
      <c r="AFL148" s="43"/>
      <c r="AFM148" s="43"/>
      <c r="AFN148" s="43"/>
      <c r="AFO148" s="43"/>
      <c r="AFP148" s="43"/>
      <c r="AFQ148" s="43"/>
      <c r="AFR148" s="43"/>
      <c r="AFS148" s="43"/>
      <c r="AFT148" s="43"/>
      <c r="AFU148" s="43"/>
      <c r="AFV148" s="43"/>
      <c r="AFW148" s="43"/>
      <c r="AFX148" s="43"/>
      <c r="AFY148" s="43"/>
      <c r="AFZ148" s="43"/>
      <c r="AGA148" s="43"/>
      <c r="AGB148" s="43"/>
      <c r="AGC148" s="43"/>
      <c r="AGD148" s="43"/>
      <c r="AGE148" s="43"/>
      <c r="AGF148" s="43"/>
      <c r="AGG148" s="43"/>
      <c r="AGH148" s="43"/>
      <c r="AGI148" s="43"/>
      <c r="AGJ148" s="43"/>
      <c r="AGK148" s="43"/>
      <c r="AGL148" s="43"/>
      <c r="AGM148" s="43"/>
      <c r="AGN148" s="43"/>
      <c r="AGO148" s="43"/>
      <c r="AGP148" s="43"/>
      <c r="AGQ148" s="43"/>
      <c r="AGR148" s="43"/>
      <c r="AGS148" s="43"/>
      <c r="AGT148" s="43"/>
      <c r="AGU148" s="43"/>
      <c r="AGV148" s="43"/>
      <c r="AGW148" s="43"/>
      <c r="AGX148" s="43"/>
      <c r="AGY148" s="43"/>
      <c r="AGZ148" s="43"/>
      <c r="AHA148" s="43"/>
      <c r="AHB148" s="43"/>
      <c r="AHC148" s="43"/>
      <c r="AHD148" s="43"/>
      <c r="AHE148" s="43"/>
      <c r="AHF148" s="43"/>
      <c r="AHG148" s="43"/>
      <c r="AHH148" s="43"/>
      <c r="AHI148" s="43"/>
      <c r="AHJ148" s="43"/>
      <c r="AHK148" s="43"/>
      <c r="AHL148" s="43"/>
      <c r="AHM148" s="43"/>
      <c r="AHN148" s="43"/>
      <c r="AHO148" s="43"/>
      <c r="AHP148" s="43"/>
      <c r="AHQ148" s="43"/>
      <c r="AHR148" s="43"/>
      <c r="AHS148" s="43"/>
      <c r="AHT148" s="43"/>
      <c r="AHU148" s="43"/>
      <c r="AHV148" s="43"/>
      <c r="AHW148" s="43"/>
      <c r="AHX148" s="43"/>
      <c r="AHY148" s="43"/>
      <c r="AHZ148" s="43"/>
      <c r="AIA148" s="43"/>
      <c r="AIB148" s="43"/>
      <c r="AIC148" s="43"/>
      <c r="AID148" s="43"/>
      <c r="AIE148" s="43"/>
      <c r="AIF148" s="43"/>
      <c r="AIG148" s="43"/>
      <c r="AIH148" s="43"/>
      <c r="AII148" s="43"/>
      <c r="AIJ148" s="43"/>
      <c r="AIK148" s="43"/>
      <c r="AIL148" s="43"/>
      <c r="AIM148" s="43"/>
      <c r="AIN148" s="43"/>
      <c r="AIO148" s="43"/>
      <c r="AIP148" s="43"/>
      <c r="AIQ148" s="43"/>
      <c r="AIR148" s="43"/>
      <c r="AIS148" s="43"/>
      <c r="AIT148" s="43"/>
      <c r="AIU148" s="43"/>
      <c r="AIV148" s="43"/>
      <c r="AIW148" s="43"/>
      <c r="AIX148" s="43"/>
      <c r="AIY148" s="43"/>
      <c r="AIZ148" s="43"/>
      <c r="AJA148" s="43"/>
      <c r="AJB148" s="43"/>
      <c r="AJC148" s="43"/>
      <c r="AJD148" s="43"/>
      <c r="AJE148" s="43"/>
      <c r="AJF148" s="43"/>
      <c r="AJG148" s="43"/>
      <c r="AJH148" s="43"/>
      <c r="AJI148" s="43"/>
      <c r="AJJ148" s="43"/>
      <c r="AJK148" s="43"/>
      <c r="AJL148" s="43"/>
      <c r="AJM148" s="43"/>
      <c r="AJN148" s="43"/>
      <c r="AJO148" s="43"/>
      <c r="AJP148" s="43"/>
      <c r="AJQ148" s="43"/>
      <c r="AJR148" s="43"/>
      <c r="AJS148" s="43"/>
      <c r="AJT148" s="43"/>
      <c r="AJU148" s="43"/>
      <c r="AJV148" s="43"/>
      <c r="AJW148" s="43"/>
      <c r="AJX148" s="43"/>
      <c r="AJY148" s="43"/>
      <c r="AJZ148" s="43"/>
      <c r="AKA148" s="43"/>
      <c r="AKB148" s="43"/>
      <c r="AKC148" s="43"/>
      <c r="AKD148" s="43"/>
      <c r="AKE148" s="43"/>
      <c r="AKF148" s="43"/>
      <c r="AKG148" s="43"/>
      <c r="AKH148" s="43"/>
      <c r="AKI148" s="43"/>
      <c r="AKJ148" s="43"/>
      <c r="AKK148" s="43"/>
      <c r="AKL148" s="43"/>
      <c r="AKM148" s="43"/>
      <c r="AKN148" s="43"/>
      <c r="AKO148" s="43"/>
      <c r="AKP148" s="43"/>
      <c r="AKQ148" s="43"/>
      <c r="AKR148" s="43"/>
      <c r="AKS148" s="43"/>
      <c r="AKT148" s="43"/>
      <c r="AKU148" s="43"/>
      <c r="AKV148" s="43"/>
      <c r="AKW148" s="43"/>
      <c r="AKX148" s="43"/>
      <c r="AKY148" s="43"/>
      <c r="AKZ148" s="43"/>
      <c r="ALA148" s="43"/>
      <c r="ALB148" s="43"/>
      <c r="ALC148" s="43"/>
      <c r="ALD148" s="43"/>
      <c r="ALE148" s="43"/>
      <c r="ALF148" s="43"/>
      <c r="ALG148" s="43"/>
      <c r="ALH148" s="43"/>
      <c r="ALI148" s="43"/>
      <c r="ALJ148" s="43"/>
      <c r="ALK148" s="43"/>
      <c r="ALL148" s="43"/>
      <c r="ALM148" s="43"/>
      <c r="ALN148" s="43"/>
      <c r="ALO148" s="43"/>
      <c r="ALP148" s="43"/>
      <c r="ALQ148" s="43"/>
      <c r="ALR148" s="43"/>
      <c r="ALS148" s="43"/>
      <c r="ALT148" s="43"/>
      <c r="ALU148" s="43"/>
      <c r="ALV148" s="43"/>
      <c r="ALW148" s="43"/>
      <c r="ALX148" s="43"/>
      <c r="ALY148" s="43"/>
      <c r="ALZ148" s="43"/>
      <c r="AMA148" s="43"/>
      <c r="AMB148" s="43"/>
      <c r="AMC148" s="43"/>
      <c r="AMD148" s="43"/>
      <c r="AME148" s="43"/>
      <c r="AMF148" s="43"/>
      <c r="AMG148" s="43"/>
      <c r="AMH148" s="43"/>
      <c r="AMI148" s="43"/>
      <c r="AMJ148" s="43"/>
      <c r="AMK148" s="43"/>
      <c r="AML148" s="43"/>
      <c r="AMM148" s="43"/>
      <c r="AMN148" s="43"/>
      <c r="AMO148" s="43"/>
      <c r="AMP148" s="43"/>
      <c r="AMQ148" s="43"/>
      <c r="AMR148" s="43"/>
      <c r="AMS148" s="43"/>
    </row>
    <row r="149" spans="1:1033" x14ac:dyDescent="0.2">
      <c r="A149" s="326"/>
      <c r="B149" s="44">
        <v>86</v>
      </c>
      <c r="C149" s="45" t="s">
        <v>7</v>
      </c>
      <c r="D149" s="363"/>
      <c r="E149" s="132"/>
      <c r="F149" s="132"/>
      <c r="G149" s="132"/>
      <c r="H149" s="132"/>
      <c r="I149" s="132">
        <v>1</v>
      </c>
      <c r="J149" s="132"/>
      <c r="K149" s="132"/>
      <c r="L149" s="132"/>
      <c r="M149" s="132"/>
      <c r="N149" s="132"/>
      <c r="O149" s="90">
        <f t="shared" si="123"/>
        <v>0</v>
      </c>
      <c r="P149" s="132"/>
      <c r="Q149" s="90">
        <f t="shared" si="124"/>
        <v>0</v>
      </c>
      <c r="R149" s="132"/>
      <c r="S149" s="132"/>
      <c r="T149" s="90">
        <f>R149*$P$9</f>
        <v>0</v>
      </c>
      <c r="U149" s="132"/>
      <c r="V149" s="132"/>
      <c r="W149" s="132"/>
      <c r="X149" s="132">
        <v>1</v>
      </c>
      <c r="Y149" s="132"/>
      <c r="Z149" s="132">
        <v>1</v>
      </c>
      <c r="AA149" s="155"/>
      <c r="AB149" s="90">
        <f t="shared" si="125"/>
        <v>0</v>
      </c>
      <c r="AC149" s="272"/>
      <c r="AD149" s="132"/>
      <c r="AE149" s="132"/>
      <c r="AF149" s="132"/>
      <c r="AG149" s="88">
        <f t="shared" si="126"/>
        <v>0</v>
      </c>
      <c r="AH149" s="155"/>
      <c r="AI149" s="90"/>
      <c r="AJ149" s="132"/>
      <c r="AK149" s="90">
        <f t="shared" si="127"/>
        <v>0</v>
      </c>
      <c r="AL149" s="90">
        <v>1</v>
      </c>
      <c r="AM149" s="132"/>
      <c r="AN149" s="132"/>
      <c r="AO149" s="132"/>
      <c r="AP149" s="132"/>
      <c r="AQ149" s="132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3"/>
      <c r="JA149" s="43"/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3"/>
      <c r="KI149" s="43"/>
      <c r="KJ149" s="43"/>
      <c r="KK149" s="43"/>
      <c r="KL149" s="43"/>
      <c r="KM149" s="43"/>
      <c r="KN149" s="43"/>
      <c r="KO149" s="43"/>
      <c r="KP149" s="43"/>
      <c r="KQ149" s="43"/>
      <c r="KR149" s="43"/>
      <c r="KS149" s="43"/>
      <c r="KT149" s="43"/>
      <c r="KU149" s="43"/>
      <c r="KV149" s="43"/>
      <c r="KW149" s="43"/>
      <c r="KX149" s="43"/>
      <c r="KY149" s="43"/>
      <c r="KZ149" s="43"/>
      <c r="LA149" s="43"/>
      <c r="LB149" s="43"/>
      <c r="LC149" s="43"/>
      <c r="LD149" s="43"/>
      <c r="LE149" s="43"/>
      <c r="LF149" s="43"/>
      <c r="LG149" s="43"/>
      <c r="LH149" s="43"/>
      <c r="LI149" s="43"/>
      <c r="LJ149" s="43"/>
      <c r="LK149" s="43"/>
      <c r="LL149" s="43"/>
      <c r="LM149" s="43"/>
      <c r="LN149" s="43"/>
      <c r="LO149" s="43"/>
      <c r="LP149" s="43"/>
      <c r="LQ149" s="43"/>
      <c r="LR149" s="43"/>
      <c r="LS149" s="43"/>
      <c r="LT149" s="43"/>
      <c r="LU149" s="43"/>
      <c r="LV149" s="43"/>
      <c r="LW149" s="43"/>
      <c r="LX149" s="43"/>
      <c r="LY149" s="43"/>
      <c r="LZ149" s="43"/>
      <c r="MA149" s="43"/>
      <c r="MB149" s="43"/>
      <c r="MC149" s="43"/>
      <c r="MD149" s="43"/>
      <c r="ME149" s="43"/>
      <c r="MF149" s="43"/>
      <c r="MG149" s="43"/>
      <c r="MH149" s="43"/>
      <c r="MI149" s="43"/>
      <c r="MJ149" s="43"/>
      <c r="MK149" s="43"/>
      <c r="ML149" s="43"/>
      <c r="MM149" s="43"/>
      <c r="MN149" s="43"/>
      <c r="MO149" s="43"/>
      <c r="MP149" s="43"/>
      <c r="MQ149" s="43"/>
      <c r="MR149" s="43"/>
      <c r="MS149" s="43"/>
      <c r="MT149" s="43"/>
      <c r="MU149" s="43"/>
      <c r="MV149" s="43"/>
      <c r="MW149" s="43"/>
      <c r="MX149" s="43"/>
      <c r="MY149" s="43"/>
      <c r="MZ149" s="43"/>
      <c r="NA149" s="43"/>
      <c r="NB149" s="43"/>
      <c r="NC149" s="43"/>
      <c r="ND149" s="43"/>
      <c r="NE149" s="43"/>
      <c r="NF149" s="43"/>
      <c r="NG149" s="43"/>
      <c r="NH149" s="43"/>
      <c r="NI149" s="43"/>
      <c r="NJ149" s="43"/>
      <c r="NK149" s="43"/>
      <c r="NL149" s="43"/>
      <c r="NM149" s="43"/>
      <c r="NN149" s="43"/>
      <c r="NO149" s="43"/>
      <c r="NP149" s="43"/>
      <c r="NQ149" s="43"/>
      <c r="NR149" s="43"/>
      <c r="NS149" s="43"/>
      <c r="NT149" s="43"/>
      <c r="NU149" s="43"/>
      <c r="NV149" s="43"/>
      <c r="NW149" s="43"/>
      <c r="NX149" s="43"/>
      <c r="NY149" s="43"/>
      <c r="NZ149" s="43"/>
      <c r="OA149" s="43"/>
      <c r="OB149" s="43"/>
      <c r="OC149" s="43"/>
      <c r="OD149" s="43"/>
      <c r="OE149" s="43"/>
      <c r="OF149" s="43"/>
      <c r="OG149" s="43"/>
      <c r="OH149" s="43"/>
      <c r="OI149" s="43"/>
      <c r="OJ149" s="43"/>
      <c r="OK149" s="43"/>
      <c r="OL149" s="43"/>
      <c r="OM149" s="43"/>
      <c r="ON149" s="43"/>
      <c r="OO149" s="43"/>
      <c r="OP149" s="43"/>
      <c r="OQ149" s="43"/>
      <c r="OR149" s="43"/>
      <c r="OS149" s="43"/>
      <c r="OT149" s="43"/>
      <c r="OU149" s="43"/>
      <c r="OV149" s="43"/>
      <c r="OW149" s="43"/>
      <c r="OX149" s="43"/>
      <c r="OY149" s="43"/>
      <c r="OZ149" s="43"/>
      <c r="PA149" s="43"/>
      <c r="PB149" s="43"/>
      <c r="PC149" s="43"/>
      <c r="PD149" s="43"/>
      <c r="PE149" s="43"/>
      <c r="PF149" s="43"/>
      <c r="PG149" s="43"/>
      <c r="PH149" s="43"/>
      <c r="PI149" s="43"/>
      <c r="PJ149" s="43"/>
      <c r="PK149" s="43"/>
      <c r="PL149" s="43"/>
      <c r="PM149" s="43"/>
      <c r="PN149" s="43"/>
      <c r="PO149" s="43"/>
      <c r="PP149" s="43"/>
      <c r="PQ149" s="43"/>
      <c r="PR149" s="43"/>
      <c r="PS149" s="43"/>
      <c r="PT149" s="43"/>
      <c r="PU149" s="43"/>
      <c r="PV149" s="43"/>
      <c r="PW149" s="43"/>
      <c r="PX149" s="43"/>
      <c r="PY149" s="43"/>
      <c r="PZ149" s="43"/>
      <c r="QA149" s="43"/>
      <c r="QB149" s="43"/>
      <c r="QC149" s="43"/>
      <c r="QD149" s="43"/>
      <c r="QE149" s="43"/>
      <c r="QF149" s="43"/>
      <c r="QG149" s="43"/>
      <c r="QH149" s="43"/>
      <c r="QI149" s="43"/>
      <c r="QJ149" s="43"/>
      <c r="QK149" s="43"/>
      <c r="QL149" s="43"/>
      <c r="QM149" s="43"/>
      <c r="QN149" s="43"/>
      <c r="QO149" s="43"/>
      <c r="QP149" s="43"/>
      <c r="QQ149" s="43"/>
      <c r="QR149" s="43"/>
      <c r="QS149" s="43"/>
      <c r="QT149" s="43"/>
      <c r="QU149" s="43"/>
      <c r="QV149" s="43"/>
      <c r="QW149" s="43"/>
      <c r="QX149" s="43"/>
      <c r="QY149" s="43"/>
      <c r="QZ149" s="43"/>
      <c r="RA149" s="43"/>
      <c r="RB149" s="43"/>
      <c r="RC149" s="43"/>
      <c r="RD149" s="43"/>
      <c r="RE149" s="43"/>
      <c r="RF149" s="43"/>
      <c r="RG149" s="43"/>
      <c r="RH149" s="43"/>
      <c r="RI149" s="43"/>
      <c r="RJ149" s="43"/>
      <c r="RK149" s="43"/>
      <c r="RL149" s="43"/>
      <c r="RM149" s="43"/>
      <c r="RN149" s="43"/>
      <c r="RO149" s="43"/>
      <c r="RP149" s="43"/>
      <c r="RQ149" s="43"/>
      <c r="RR149" s="43"/>
      <c r="RS149" s="43"/>
      <c r="RT149" s="43"/>
      <c r="RU149" s="43"/>
      <c r="RV149" s="43"/>
      <c r="RW149" s="43"/>
      <c r="RX149" s="43"/>
      <c r="RY149" s="43"/>
      <c r="RZ149" s="43"/>
      <c r="SA149" s="43"/>
      <c r="SB149" s="43"/>
      <c r="SC149" s="43"/>
      <c r="SD149" s="43"/>
      <c r="SE149" s="43"/>
      <c r="SF149" s="43"/>
      <c r="SG149" s="43"/>
      <c r="SH149" s="43"/>
      <c r="SI149" s="43"/>
      <c r="SJ149" s="43"/>
      <c r="SK149" s="43"/>
      <c r="SL149" s="43"/>
      <c r="SM149" s="43"/>
      <c r="SN149" s="43"/>
      <c r="SO149" s="43"/>
      <c r="SP149" s="43"/>
      <c r="SQ149" s="43"/>
      <c r="SR149" s="43"/>
      <c r="SS149" s="43"/>
      <c r="ST149" s="43"/>
      <c r="SU149" s="43"/>
      <c r="SV149" s="43"/>
      <c r="SW149" s="43"/>
      <c r="SX149" s="43"/>
      <c r="SY149" s="43"/>
      <c r="SZ149" s="43"/>
      <c r="TA149" s="43"/>
      <c r="TB149" s="43"/>
      <c r="TC149" s="43"/>
      <c r="TD149" s="43"/>
      <c r="TE149" s="43"/>
      <c r="TF149" s="43"/>
      <c r="TG149" s="43"/>
      <c r="TH149" s="43"/>
      <c r="TI149" s="43"/>
      <c r="TJ149" s="43"/>
      <c r="TK149" s="43"/>
      <c r="TL149" s="43"/>
      <c r="TM149" s="43"/>
      <c r="TN149" s="43"/>
      <c r="TO149" s="43"/>
      <c r="TP149" s="43"/>
      <c r="TQ149" s="43"/>
      <c r="TR149" s="43"/>
      <c r="TS149" s="43"/>
      <c r="TT149" s="43"/>
      <c r="TU149" s="43"/>
      <c r="TV149" s="43"/>
      <c r="TW149" s="43"/>
      <c r="TX149" s="43"/>
      <c r="TY149" s="43"/>
      <c r="TZ149" s="43"/>
      <c r="UA149" s="43"/>
      <c r="UB149" s="43"/>
      <c r="UC149" s="43"/>
      <c r="UD149" s="43"/>
      <c r="UE149" s="43"/>
      <c r="UF149" s="43"/>
      <c r="UG149" s="43"/>
      <c r="UH149" s="43"/>
      <c r="UI149" s="43"/>
      <c r="UJ149" s="43"/>
      <c r="UK149" s="43"/>
      <c r="UL149" s="43"/>
      <c r="UM149" s="43"/>
      <c r="UN149" s="43"/>
      <c r="UO149" s="43"/>
      <c r="UP149" s="43"/>
      <c r="UQ149" s="43"/>
      <c r="UR149" s="43"/>
      <c r="US149" s="43"/>
      <c r="UT149" s="43"/>
      <c r="UU149" s="43"/>
      <c r="UV149" s="43"/>
      <c r="UW149" s="43"/>
      <c r="UX149" s="43"/>
      <c r="UY149" s="43"/>
      <c r="UZ149" s="43"/>
      <c r="VA149" s="43"/>
      <c r="VB149" s="43"/>
      <c r="VC149" s="43"/>
      <c r="VD149" s="43"/>
      <c r="VE149" s="43"/>
      <c r="VF149" s="43"/>
      <c r="VG149" s="43"/>
      <c r="VH149" s="43"/>
      <c r="VI149" s="43"/>
      <c r="VJ149" s="43"/>
      <c r="VK149" s="43"/>
      <c r="VL149" s="43"/>
      <c r="VM149" s="43"/>
      <c r="VN149" s="43"/>
      <c r="VO149" s="43"/>
      <c r="VP149" s="43"/>
      <c r="VQ149" s="43"/>
      <c r="VR149" s="43"/>
      <c r="VS149" s="43"/>
      <c r="VT149" s="43"/>
      <c r="VU149" s="43"/>
      <c r="VV149" s="43"/>
      <c r="VW149" s="43"/>
      <c r="VX149" s="43"/>
      <c r="VY149" s="43"/>
      <c r="VZ149" s="43"/>
      <c r="WA149" s="43"/>
      <c r="WB149" s="43"/>
      <c r="WC149" s="43"/>
      <c r="WD149" s="43"/>
      <c r="WE149" s="43"/>
      <c r="WF149" s="43"/>
      <c r="WG149" s="43"/>
      <c r="WH149" s="43"/>
      <c r="WI149" s="43"/>
      <c r="WJ149" s="43"/>
      <c r="WK149" s="43"/>
      <c r="WL149" s="43"/>
      <c r="WM149" s="43"/>
      <c r="WN149" s="43"/>
      <c r="WO149" s="43"/>
      <c r="WP149" s="43"/>
      <c r="WQ149" s="43"/>
      <c r="WR149" s="43"/>
      <c r="WS149" s="43"/>
      <c r="WT149" s="43"/>
      <c r="WU149" s="43"/>
      <c r="WV149" s="43"/>
      <c r="WW149" s="43"/>
      <c r="WX149" s="43"/>
      <c r="WY149" s="43"/>
      <c r="WZ149" s="43"/>
      <c r="XA149" s="43"/>
      <c r="XB149" s="43"/>
      <c r="XC149" s="43"/>
      <c r="XD149" s="43"/>
      <c r="XE149" s="43"/>
      <c r="XF149" s="43"/>
      <c r="XG149" s="43"/>
      <c r="XH149" s="43"/>
      <c r="XI149" s="43"/>
      <c r="XJ149" s="43"/>
      <c r="XK149" s="43"/>
      <c r="XL149" s="43"/>
      <c r="XM149" s="43"/>
      <c r="XN149" s="43"/>
      <c r="XO149" s="43"/>
      <c r="XP149" s="43"/>
      <c r="XQ149" s="43"/>
      <c r="XR149" s="43"/>
      <c r="XS149" s="43"/>
      <c r="XT149" s="43"/>
      <c r="XU149" s="43"/>
      <c r="XV149" s="43"/>
      <c r="XW149" s="43"/>
      <c r="XX149" s="43"/>
      <c r="XY149" s="43"/>
      <c r="XZ149" s="43"/>
      <c r="YA149" s="43"/>
      <c r="YB149" s="43"/>
      <c r="YC149" s="43"/>
      <c r="YD149" s="43"/>
      <c r="YE149" s="43"/>
      <c r="YF149" s="43"/>
      <c r="YG149" s="43"/>
      <c r="YH149" s="43"/>
      <c r="YI149" s="43"/>
      <c r="YJ149" s="43"/>
      <c r="YK149" s="43"/>
      <c r="YL149" s="43"/>
      <c r="YM149" s="43"/>
      <c r="YN149" s="43"/>
      <c r="YO149" s="43"/>
      <c r="YP149" s="43"/>
      <c r="YQ149" s="43"/>
      <c r="YR149" s="43"/>
      <c r="YS149" s="43"/>
      <c r="YT149" s="43"/>
      <c r="YU149" s="43"/>
      <c r="YV149" s="43"/>
      <c r="YW149" s="43"/>
      <c r="YX149" s="43"/>
      <c r="YY149" s="43"/>
      <c r="YZ149" s="43"/>
      <c r="ZA149" s="43"/>
      <c r="ZB149" s="43"/>
      <c r="ZC149" s="43"/>
      <c r="ZD149" s="43"/>
      <c r="ZE149" s="43"/>
      <c r="ZF149" s="43"/>
      <c r="ZG149" s="43"/>
      <c r="ZH149" s="43"/>
      <c r="ZI149" s="43"/>
      <c r="ZJ149" s="43"/>
      <c r="ZK149" s="43"/>
      <c r="ZL149" s="43"/>
      <c r="ZM149" s="43"/>
      <c r="ZN149" s="43"/>
      <c r="ZO149" s="43"/>
      <c r="ZP149" s="43"/>
      <c r="ZQ149" s="43"/>
      <c r="ZR149" s="43"/>
      <c r="ZS149" s="43"/>
      <c r="ZT149" s="43"/>
      <c r="ZU149" s="43"/>
      <c r="ZV149" s="43"/>
      <c r="ZW149" s="43"/>
      <c r="ZX149" s="43"/>
      <c r="ZY149" s="43"/>
      <c r="ZZ149" s="43"/>
      <c r="AAA149" s="43"/>
      <c r="AAB149" s="43"/>
      <c r="AAC149" s="43"/>
      <c r="AAD149" s="43"/>
      <c r="AAE149" s="43"/>
      <c r="AAF149" s="43"/>
      <c r="AAG149" s="43"/>
      <c r="AAH149" s="43"/>
      <c r="AAI149" s="43"/>
      <c r="AAJ149" s="43"/>
      <c r="AAK149" s="43"/>
      <c r="AAL149" s="43"/>
      <c r="AAM149" s="43"/>
      <c r="AAN149" s="43"/>
      <c r="AAO149" s="43"/>
      <c r="AAP149" s="43"/>
      <c r="AAQ149" s="43"/>
      <c r="AAR149" s="43"/>
      <c r="AAS149" s="43"/>
      <c r="AAT149" s="43"/>
      <c r="AAU149" s="43"/>
      <c r="AAV149" s="43"/>
      <c r="AAW149" s="43"/>
      <c r="AAX149" s="43"/>
      <c r="AAY149" s="43"/>
      <c r="AAZ149" s="43"/>
      <c r="ABA149" s="43"/>
      <c r="ABB149" s="43"/>
      <c r="ABC149" s="43"/>
      <c r="ABD149" s="43"/>
      <c r="ABE149" s="43"/>
      <c r="ABF149" s="43"/>
      <c r="ABG149" s="43"/>
      <c r="ABH149" s="43"/>
      <c r="ABI149" s="43"/>
      <c r="ABJ149" s="43"/>
      <c r="ABK149" s="43"/>
      <c r="ABL149" s="43"/>
      <c r="ABM149" s="43"/>
      <c r="ABN149" s="43"/>
      <c r="ABO149" s="43"/>
      <c r="ABP149" s="43"/>
      <c r="ABQ149" s="43"/>
      <c r="ABR149" s="43"/>
      <c r="ABS149" s="43"/>
      <c r="ABT149" s="43"/>
      <c r="ABU149" s="43"/>
      <c r="ABV149" s="43"/>
      <c r="ABW149" s="43"/>
      <c r="ABX149" s="43"/>
      <c r="ABY149" s="43"/>
      <c r="ABZ149" s="43"/>
      <c r="ACA149" s="43"/>
      <c r="ACB149" s="43"/>
      <c r="ACC149" s="43"/>
      <c r="ACD149" s="43"/>
      <c r="ACE149" s="43"/>
      <c r="ACF149" s="43"/>
      <c r="ACG149" s="43"/>
      <c r="ACH149" s="43"/>
      <c r="ACI149" s="43"/>
      <c r="ACJ149" s="43"/>
      <c r="ACK149" s="43"/>
      <c r="ACL149" s="43"/>
      <c r="ACM149" s="43"/>
      <c r="ACN149" s="43"/>
      <c r="ACO149" s="43"/>
      <c r="ACP149" s="43"/>
      <c r="ACQ149" s="43"/>
      <c r="ACR149" s="43"/>
      <c r="ACS149" s="43"/>
      <c r="ACT149" s="43"/>
      <c r="ACU149" s="43"/>
      <c r="ACV149" s="43"/>
      <c r="ACW149" s="43"/>
      <c r="ACX149" s="43"/>
      <c r="ACY149" s="43"/>
      <c r="ACZ149" s="43"/>
      <c r="ADA149" s="43"/>
      <c r="ADB149" s="43"/>
      <c r="ADC149" s="43"/>
      <c r="ADD149" s="43"/>
      <c r="ADE149" s="43"/>
      <c r="ADF149" s="43"/>
      <c r="ADG149" s="43"/>
      <c r="ADH149" s="43"/>
      <c r="ADI149" s="43"/>
      <c r="ADJ149" s="43"/>
      <c r="ADK149" s="43"/>
      <c r="ADL149" s="43"/>
      <c r="ADM149" s="43"/>
      <c r="ADN149" s="43"/>
      <c r="ADO149" s="43"/>
      <c r="ADP149" s="43"/>
      <c r="ADQ149" s="43"/>
      <c r="ADR149" s="43"/>
      <c r="ADS149" s="43"/>
      <c r="ADT149" s="43"/>
      <c r="ADU149" s="43"/>
      <c r="ADV149" s="43"/>
      <c r="ADW149" s="43"/>
      <c r="ADX149" s="43"/>
      <c r="ADY149" s="43"/>
      <c r="ADZ149" s="43"/>
      <c r="AEA149" s="43"/>
      <c r="AEB149" s="43"/>
      <c r="AEC149" s="43"/>
      <c r="AED149" s="43"/>
      <c r="AEE149" s="43"/>
      <c r="AEF149" s="43"/>
      <c r="AEG149" s="43"/>
      <c r="AEH149" s="43"/>
      <c r="AEI149" s="43"/>
      <c r="AEJ149" s="43"/>
      <c r="AEK149" s="43"/>
      <c r="AEL149" s="43"/>
      <c r="AEM149" s="43"/>
      <c r="AEN149" s="43"/>
      <c r="AEO149" s="43"/>
      <c r="AEP149" s="43"/>
      <c r="AEQ149" s="43"/>
      <c r="AER149" s="43"/>
      <c r="AES149" s="43"/>
      <c r="AET149" s="43"/>
      <c r="AEU149" s="43"/>
      <c r="AEV149" s="43"/>
      <c r="AEW149" s="43"/>
      <c r="AEX149" s="43"/>
      <c r="AEY149" s="43"/>
      <c r="AEZ149" s="43"/>
      <c r="AFA149" s="43"/>
      <c r="AFB149" s="43"/>
      <c r="AFC149" s="43"/>
      <c r="AFD149" s="43"/>
      <c r="AFE149" s="43"/>
      <c r="AFF149" s="43"/>
      <c r="AFG149" s="43"/>
      <c r="AFH149" s="43"/>
      <c r="AFI149" s="43"/>
      <c r="AFJ149" s="43"/>
      <c r="AFK149" s="43"/>
      <c r="AFL149" s="43"/>
      <c r="AFM149" s="43"/>
      <c r="AFN149" s="43"/>
      <c r="AFO149" s="43"/>
      <c r="AFP149" s="43"/>
      <c r="AFQ149" s="43"/>
      <c r="AFR149" s="43"/>
      <c r="AFS149" s="43"/>
      <c r="AFT149" s="43"/>
      <c r="AFU149" s="43"/>
      <c r="AFV149" s="43"/>
      <c r="AFW149" s="43"/>
      <c r="AFX149" s="43"/>
      <c r="AFY149" s="43"/>
      <c r="AFZ149" s="43"/>
      <c r="AGA149" s="43"/>
      <c r="AGB149" s="43"/>
      <c r="AGC149" s="43"/>
      <c r="AGD149" s="43"/>
      <c r="AGE149" s="43"/>
      <c r="AGF149" s="43"/>
      <c r="AGG149" s="43"/>
      <c r="AGH149" s="43"/>
      <c r="AGI149" s="43"/>
      <c r="AGJ149" s="43"/>
      <c r="AGK149" s="43"/>
      <c r="AGL149" s="43"/>
      <c r="AGM149" s="43"/>
      <c r="AGN149" s="43"/>
      <c r="AGO149" s="43"/>
      <c r="AGP149" s="43"/>
      <c r="AGQ149" s="43"/>
      <c r="AGR149" s="43"/>
      <c r="AGS149" s="43"/>
      <c r="AGT149" s="43"/>
      <c r="AGU149" s="43"/>
      <c r="AGV149" s="43"/>
      <c r="AGW149" s="43"/>
      <c r="AGX149" s="43"/>
      <c r="AGY149" s="43"/>
      <c r="AGZ149" s="43"/>
      <c r="AHA149" s="43"/>
      <c r="AHB149" s="43"/>
      <c r="AHC149" s="43"/>
      <c r="AHD149" s="43"/>
      <c r="AHE149" s="43"/>
      <c r="AHF149" s="43"/>
      <c r="AHG149" s="43"/>
      <c r="AHH149" s="43"/>
      <c r="AHI149" s="43"/>
      <c r="AHJ149" s="43"/>
      <c r="AHK149" s="43"/>
      <c r="AHL149" s="43"/>
      <c r="AHM149" s="43"/>
      <c r="AHN149" s="43"/>
      <c r="AHO149" s="43"/>
      <c r="AHP149" s="43"/>
      <c r="AHQ149" s="43"/>
      <c r="AHR149" s="43"/>
      <c r="AHS149" s="43"/>
      <c r="AHT149" s="43"/>
      <c r="AHU149" s="43"/>
      <c r="AHV149" s="43"/>
      <c r="AHW149" s="43"/>
      <c r="AHX149" s="43"/>
      <c r="AHY149" s="43"/>
      <c r="AHZ149" s="43"/>
      <c r="AIA149" s="43"/>
      <c r="AIB149" s="43"/>
      <c r="AIC149" s="43"/>
      <c r="AID149" s="43"/>
      <c r="AIE149" s="43"/>
      <c r="AIF149" s="43"/>
      <c r="AIG149" s="43"/>
      <c r="AIH149" s="43"/>
      <c r="AII149" s="43"/>
      <c r="AIJ149" s="43"/>
      <c r="AIK149" s="43"/>
      <c r="AIL149" s="43"/>
      <c r="AIM149" s="43"/>
      <c r="AIN149" s="43"/>
      <c r="AIO149" s="43"/>
      <c r="AIP149" s="43"/>
      <c r="AIQ149" s="43"/>
      <c r="AIR149" s="43"/>
      <c r="AIS149" s="43"/>
      <c r="AIT149" s="43"/>
      <c r="AIU149" s="43"/>
      <c r="AIV149" s="43"/>
      <c r="AIW149" s="43"/>
      <c r="AIX149" s="43"/>
      <c r="AIY149" s="43"/>
      <c r="AIZ149" s="43"/>
      <c r="AJA149" s="43"/>
      <c r="AJB149" s="43"/>
      <c r="AJC149" s="43"/>
      <c r="AJD149" s="43"/>
      <c r="AJE149" s="43"/>
      <c r="AJF149" s="43"/>
      <c r="AJG149" s="43"/>
      <c r="AJH149" s="43"/>
      <c r="AJI149" s="43"/>
      <c r="AJJ149" s="43"/>
      <c r="AJK149" s="43"/>
      <c r="AJL149" s="43"/>
      <c r="AJM149" s="43"/>
      <c r="AJN149" s="43"/>
      <c r="AJO149" s="43"/>
      <c r="AJP149" s="43"/>
      <c r="AJQ149" s="43"/>
      <c r="AJR149" s="43"/>
      <c r="AJS149" s="43"/>
      <c r="AJT149" s="43"/>
      <c r="AJU149" s="43"/>
      <c r="AJV149" s="43"/>
      <c r="AJW149" s="43"/>
      <c r="AJX149" s="43"/>
      <c r="AJY149" s="43"/>
      <c r="AJZ149" s="43"/>
      <c r="AKA149" s="43"/>
      <c r="AKB149" s="43"/>
      <c r="AKC149" s="43"/>
      <c r="AKD149" s="43"/>
      <c r="AKE149" s="43"/>
      <c r="AKF149" s="43"/>
      <c r="AKG149" s="43"/>
      <c r="AKH149" s="43"/>
      <c r="AKI149" s="43"/>
      <c r="AKJ149" s="43"/>
      <c r="AKK149" s="43"/>
      <c r="AKL149" s="43"/>
      <c r="AKM149" s="43"/>
      <c r="AKN149" s="43"/>
      <c r="AKO149" s="43"/>
      <c r="AKP149" s="43"/>
      <c r="AKQ149" s="43"/>
      <c r="AKR149" s="43"/>
      <c r="AKS149" s="43"/>
      <c r="AKT149" s="43"/>
      <c r="AKU149" s="43"/>
      <c r="AKV149" s="43"/>
      <c r="AKW149" s="43"/>
      <c r="AKX149" s="43"/>
      <c r="AKY149" s="43"/>
      <c r="AKZ149" s="43"/>
      <c r="ALA149" s="43"/>
      <c r="ALB149" s="43"/>
      <c r="ALC149" s="43"/>
      <c r="ALD149" s="43"/>
      <c r="ALE149" s="43"/>
      <c r="ALF149" s="43"/>
      <c r="ALG149" s="43"/>
      <c r="ALH149" s="43"/>
      <c r="ALI149" s="43"/>
      <c r="ALJ149" s="43"/>
      <c r="ALK149" s="43"/>
      <c r="ALL149" s="43"/>
      <c r="ALM149" s="43"/>
      <c r="ALN149" s="43"/>
      <c r="ALO149" s="43"/>
      <c r="ALP149" s="43"/>
      <c r="ALQ149" s="43"/>
      <c r="ALR149" s="43"/>
      <c r="ALS149" s="43"/>
      <c r="ALT149" s="43"/>
      <c r="ALU149" s="43"/>
      <c r="ALV149" s="43"/>
      <c r="ALW149" s="43"/>
      <c r="ALX149" s="43"/>
      <c r="ALY149" s="43"/>
      <c r="ALZ149" s="43"/>
      <c r="AMA149" s="43"/>
      <c r="AMB149" s="43"/>
      <c r="AMC149" s="43"/>
      <c r="AMD149" s="43"/>
      <c r="AME149" s="43"/>
      <c r="AMF149" s="43"/>
      <c r="AMG149" s="43"/>
      <c r="AMH149" s="43"/>
      <c r="AMI149" s="43"/>
      <c r="AMJ149" s="43"/>
      <c r="AMK149" s="43"/>
      <c r="AML149" s="43"/>
      <c r="AMM149" s="43"/>
      <c r="AMN149" s="43"/>
      <c r="AMO149" s="43"/>
      <c r="AMP149" s="43"/>
      <c r="AMQ149" s="43"/>
      <c r="AMR149" s="43"/>
      <c r="AMS149" s="43"/>
    </row>
    <row r="150" spans="1:1033" x14ac:dyDescent="0.2">
      <c r="A150" s="326"/>
      <c r="B150" s="46">
        <v>95</v>
      </c>
      <c r="C150" s="47" t="s">
        <v>137</v>
      </c>
      <c r="D150" s="363"/>
      <c r="E150" s="133">
        <v>1177</v>
      </c>
      <c r="F150" s="133"/>
      <c r="G150" s="133"/>
      <c r="H150" s="133"/>
      <c r="I150" s="133">
        <v>1</v>
      </c>
      <c r="J150" s="133">
        <v>490</v>
      </c>
      <c r="K150" s="133"/>
      <c r="L150" s="133"/>
      <c r="M150" s="133"/>
      <c r="N150" s="133">
        <v>2354.3000000000002</v>
      </c>
      <c r="O150" s="98">
        <f t="shared" si="123"/>
        <v>649.78680000000008</v>
      </c>
      <c r="P150" s="133">
        <v>0</v>
      </c>
      <c r="Q150" s="98">
        <f t="shared" si="124"/>
        <v>0</v>
      </c>
      <c r="R150" s="133">
        <v>0</v>
      </c>
      <c r="S150" s="133"/>
      <c r="T150" s="98">
        <f>R150*$P$9</f>
        <v>0</v>
      </c>
      <c r="U150" s="133">
        <v>0</v>
      </c>
      <c r="V150" s="133">
        <v>0</v>
      </c>
      <c r="W150" s="133">
        <v>0</v>
      </c>
      <c r="X150" s="133">
        <v>1</v>
      </c>
      <c r="Y150" s="133">
        <v>981.34</v>
      </c>
      <c r="Z150" s="133">
        <v>1</v>
      </c>
      <c r="AA150" s="156">
        <v>981.34</v>
      </c>
      <c r="AB150" s="98">
        <f t="shared" si="125"/>
        <v>981.34</v>
      </c>
      <c r="AC150" s="273">
        <v>981.34</v>
      </c>
      <c r="AD150" s="133">
        <v>1</v>
      </c>
      <c r="AE150" s="133">
        <v>1</v>
      </c>
      <c r="AF150" s="133">
        <v>981.34</v>
      </c>
      <c r="AG150" s="88">
        <f t="shared" si="126"/>
        <v>270.45730400000002</v>
      </c>
      <c r="AH150" s="156">
        <v>2354.3000000000002</v>
      </c>
      <c r="AI150" s="98">
        <f t="shared" si="128"/>
        <v>1600.9240000000002</v>
      </c>
      <c r="AJ150" s="133">
        <v>981.34</v>
      </c>
      <c r="AK150" s="98">
        <f t="shared" si="127"/>
        <v>762.89371600000004</v>
      </c>
      <c r="AL150" s="98">
        <v>1</v>
      </c>
      <c r="AM150" s="133"/>
      <c r="AN150" s="133">
        <v>981.34</v>
      </c>
      <c r="AO150" s="133">
        <v>0</v>
      </c>
      <c r="AP150" s="133">
        <v>0</v>
      </c>
      <c r="AQ150" s="133">
        <v>0</v>
      </c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3"/>
      <c r="KK150" s="43"/>
      <c r="KL150" s="43"/>
      <c r="KM150" s="43"/>
      <c r="KN150" s="43"/>
      <c r="KO150" s="43"/>
      <c r="KP150" s="43"/>
      <c r="KQ150" s="43"/>
      <c r="KR150" s="43"/>
      <c r="KS150" s="43"/>
      <c r="KT150" s="43"/>
      <c r="KU150" s="43"/>
      <c r="KV150" s="43"/>
      <c r="KW150" s="43"/>
      <c r="KX150" s="43"/>
      <c r="KY150" s="43"/>
      <c r="KZ150" s="43"/>
      <c r="LA150" s="43"/>
      <c r="LB150" s="43"/>
      <c r="LC150" s="43"/>
      <c r="LD150" s="43"/>
      <c r="LE150" s="43"/>
      <c r="LF150" s="43"/>
      <c r="LG150" s="43"/>
      <c r="LH150" s="43"/>
      <c r="LI150" s="43"/>
      <c r="LJ150" s="43"/>
      <c r="LK150" s="43"/>
      <c r="LL150" s="43"/>
      <c r="LM150" s="43"/>
      <c r="LN150" s="43"/>
      <c r="LO150" s="43"/>
      <c r="LP150" s="43"/>
      <c r="LQ150" s="43"/>
      <c r="LR150" s="43"/>
      <c r="LS150" s="43"/>
      <c r="LT150" s="43"/>
      <c r="LU150" s="43"/>
      <c r="LV150" s="43"/>
      <c r="LW150" s="43"/>
      <c r="LX150" s="43"/>
      <c r="LY150" s="43"/>
      <c r="LZ150" s="43"/>
      <c r="MA150" s="43"/>
      <c r="MB150" s="43"/>
      <c r="MC150" s="43"/>
      <c r="MD150" s="43"/>
      <c r="ME150" s="43"/>
      <c r="MF150" s="43"/>
      <c r="MG150" s="43"/>
      <c r="MH150" s="43"/>
      <c r="MI150" s="43"/>
      <c r="MJ150" s="43"/>
      <c r="MK150" s="43"/>
      <c r="ML150" s="43"/>
      <c r="MM150" s="43"/>
      <c r="MN150" s="43"/>
      <c r="MO150" s="43"/>
      <c r="MP150" s="43"/>
      <c r="MQ150" s="43"/>
      <c r="MR150" s="43"/>
      <c r="MS150" s="43"/>
      <c r="MT150" s="43"/>
      <c r="MU150" s="43"/>
      <c r="MV150" s="43"/>
      <c r="MW150" s="43"/>
      <c r="MX150" s="43"/>
      <c r="MY150" s="43"/>
      <c r="MZ150" s="43"/>
      <c r="NA150" s="43"/>
      <c r="NB150" s="43"/>
      <c r="NC150" s="43"/>
      <c r="ND150" s="43"/>
      <c r="NE150" s="43"/>
      <c r="NF150" s="43"/>
      <c r="NG150" s="43"/>
      <c r="NH150" s="43"/>
      <c r="NI150" s="43"/>
      <c r="NJ150" s="43"/>
      <c r="NK150" s="43"/>
      <c r="NL150" s="43"/>
      <c r="NM150" s="43"/>
      <c r="NN150" s="43"/>
      <c r="NO150" s="43"/>
      <c r="NP150" s="43"/>
      <c r="NQ150" s="43"/>
      <c r="NR150" s="43"/>
      <c r="NS150" s="43"/>
      <c r="NT150" s="43"/>
      <c r="NU150" s="43"/>
      <c r="NV150" s="43"/>
      <c r="NW150" s="43"/>
      <c r="NX150" s="43"/>
      <c r="NY150" s="43"/>
      <c r="NZ150" s="43"/>
      <c r="OA150" s="43"/>
      <c r="OB150" s="43"/>
      <c r="OC150" s="43"/>
      <c r="OD150" s="43"/>
      <c r="OE150" s="43"/>
      <c r="OF150" s="43"/>
      <c r="OG150" s="43"/>
      <c r="OH150" s="43"/>
      <c r="OI150" s="43"/>
      <c r="OJ150" s="43"/>
      <c r="OK150" s="43"/>
      <c r="OL150" s="43"/>
      <c r="OM150" s="43"/>
      <c r="ON150" s="43"/>
      <c r="OO150" s="43"/>
      <c r="OP150" s="43"/>
      <c r="OQ150" s="43"/>
      <c r="OR150" s="43"/>
      <c r="OS150" s="43"/>
      <c r="OT150" s="43"/>
      <c r="OU150" s="43"/>
      <c r="OV150" s="43"/>
      <c r="OW150" s="43"/>
      <c r="OX150" s="43"/>
      <c r="OY150" s="43"/>
      <c r="OZ150" s="43"/>
      <c r="PA150" s="43"/>
      <c r="PB150" s="43"/>
      <c r="PC150" s="43"/>
      <c r="PD150" s="43"/>
      <c r="PE150" s="43"/>
      <c r="PF150" s="43"/>
      <c r="PG150" s="43"/>
      <c r="PH150" s="43"/>
      <c r="PI150" s="43"/>
      <c r="PJ150" s="43"/>
      <c r="PK150" s="43"/>
      <c r="PL150" s="43"/>
      <c r="PM150" s="43"/>
      <c r="PN150" s="43"/>
      <c r="PO150" s="43"/>
      <c r="PP150" s="43"/>
      <c r="PQ150" s="43"/>
      <c r="PR150" s="43"/>
      <c r="PS150" s="43"/>
      <c r="PT150" s="43"/>
      <c r="PU150" s="43"/>
      <c r="PV150" s="43"/>
      <c r="PW150" s="43"/>
      <c r="PX150" s="43"/>
      <c r="PY150" s="43"/>
      <c r="PZ150" s="43"/>
      <c r="QA150" s="43"/>
      <c r="QB150" s="43"/>
      <c r="QC150" s="43"/>
      <c r="QD150" s="43"/>
      <c r="QE150" s="43"/>
      <c r="QF150" s="43"/>
      <c r="QG150" s="43"/>
      <c r="QH150" s="43"/>
      <c r="QI150" s="43"/>
      <c r="QJ150" s="43"/>
      <c r="QK150" s="43"/>
      <c r="QL150" s="43"/>
      <c r="QM150" s="43"/>
      <c r="QN150" s="43"/>
      <c r="QO150" s="43"/>
      <c r="QP150" s="43"/>
      <c r="QQ150" s="43"/>
      <c r="QR150" s="43"/>
      <c r="QS150" s="43"/>
      <c r="QT150" s="43"/>
      <c r="QU150" s="43"/>
      <c r="QV150" s="43"/>
      <c r="QW150" s="43"/>
      <c r="QX150" s="43"/>
      <c r="QY150" s="43"/>
      <c r="QZ150" s="43"/>
      <c r="RA150" s="43"/>
      <c r="RB150" s="43"/>
      <c r="RC150" s="43"/>
      <c r="RD150" s="43"/>
      <c r="RE150" s="43"/>
      <c r="RF150" s="43"/>
      <c r="RG150" s="43"/>
      <c r="RH150" s="43"/>
      <c r="RI150" s="43"/>
      <c r="RJ150" s="43"/>
      <c r="RK150" s="43"/>
      <c r="RL150" s="43"/>
      <c r="RM150" s="43"/>
      <c r="RN150" s="43"/>
      <c r="RO150" s="43"/>
      <c r="RP150" s="43"/>
      <c r="RQ150" s="43"/>
      <c r="RR150" s="43"/>
      <c r="RS150" s="43"/>
      <c r="RT150" s="43"/>
      <c r="RU150" s="43"/>
      <c r="RV150" s="43"/>
      <c r="RW150" s="43"/>
      <c r="RX150" s="43"/>
      <c r="RY150" s="43"/>
      <c r="RZ150" s="43"/>
      <c r="SA150" s="43"/>
      <c r="SB150" s="43"/>
      <c r="SC150" s="43"/>
      <c r="SD150" s="43"/>
      <c r="SE150" s="43"/>
      <c r="SF150" s="43"/>
      <c r="SG150" s="43"/>
      <c r="SH150" s="43"/>
      <c r="SI150" s="43"/>
      <c r="SJ150" s="43"/>
      <c r="SK150" s="43"/>
      <c r="SL150" s="43"/>
      <c r="SM150" s="43"/>
      <c r="SN150" s="43"/>
      <c r="SO150" s="43"/>
      <c r="SP150" s="43"/>
      <c r="SQ150" s="43"/>
      <c r="SR150" s="43"/>
      <c r="SS150" s="43"/>
      <c r="ST150" s="43"/>
      <c r="SU150" s="43"/>
      <c r="SV150" s="43"/>
      <c r="SW150" s="43"/>
      <c r="SX150" s="43"/>
      <c r="SY150" s="43"/>
      <c r="SZ150" s="43"/>
      <c r="TA150" s="43"/>
      <c r="TB150" s="43"/>
      <c r="TC150" s="43"/>
      <c r="TD150" s="43"/>
      <c r="TE150" s="43"/>
      <c r="TF150" s="43"/>
      <c r="TG150" s="43"/>
      <c r="TH150" s="43"/>
      <c r="TI150" s="43"/>
      <c r="TJ150" s="43"/>
      <c r="TK150" s="43"/>
      <c r="TL150" s="43"/>
      <c r="TM150" s="43"/>
      <c r="TN150" s="43"/>
      <c r="TO150" s="43"/>
      <c r="TP150" s="43"/>
      <c r="TQ150" s="43"/>
      <c r="TR150" s="43"/>
      <c r="TS150" s="43"/>
      <c r="TT150" s="43"/>
      <c r="TU150" s="43"/>
      <c r="TV150" s="43"/>
      <c r="TW150" s="43"/>
      <c r="TX150" s="43"/>
      <c r="TY150" s="43"/>
      <c r="TZ150" s="43"/>
      <c r="UA150" s="43"/>
      <c r="UB150" s="43"/>
      <c r="UC150" s="43"/>
      <c r="UD150" s="43"/>
      <c r="UE150" s="43"/>
      <c r="UF150" s="43"/>
      <c r="UG150" s="43"/>
      <c r="UH150" s="43"/>
      <c r="UI150" s="43"/>
      <c r="UJ150" s="43"/>
      <c r="UK150" s="43"/>
      <c r="UL150" s="43"/>
      <c r="UM150" s="43"/>
      <c r="UN150" s="43"/>
      <c r="UO150" s="43"/>
      <c r="UP150" s="43"/>
      <c r="UQ150" s="43"/>
      <c r="UR150" s="43"/>
      <c r="US150" s="43"/>
      <c r="UT150" s="43"/>
      <c r="UU150" s="43"/>
      <c r="UV150" s="43"/>
      <c r="UW150" s="43"/>
      <c r="UX150" s="43"/>
      <c r="UY150" s="43"/>
      <c r="UZ150" s="43"/>
      <c r="VA150" s="43"/>
      <c r="VB150" s="43"/>
      <c r="VC150" s="43"/>
      <c r="VD150" s="43"/>
      <c r="VE150" s="43"/>
      <c r="VF150" s="43"/>
      <c r="VG150" s="43"/>
      <c r="VH150" s="43"/>
      <c r="VI150" s="43"/>
      <c r="VJ150" s="43"/>
      <c r="VK150" s="43"/>
      <c r="VL150" s="43"/>
      <c r="VM150" s="43"/>
      <c r="VN150" s="43"/>
      <c r="VO150" s="43"/>
      <c r="VP150" s="43"/>
      <c r="VQ150" s="43"/>
      <c r="VR150" s="43"/>
      <c r="VS150" s="43"/>
      <c r="VT150" s="43"/>
      <c r="VU150" s="43"/>
      <c r="VV150" s="43"/>
      <c r="VW150" s="43"/>
      <c r="VX150" s="43"/>
      <c r="VY150" s="43"/>
      <c r="VZ150" s="43"/>
      <c r="WA150" s="43"/>
      <c r="WB150" s="43"/>
      <c r="WC150" s="43"/>
      <c r="WD150" s="43"/>
      <c r="WE150" s="43"/>
      <c r="WF150" s="43"/>
      <c r="WG150" s="43"/>
      <c r="WH150" s="43"/>
      <c r="WI150" s="43"/>
      <c r="WJ150" s="43"/>
      <c r="WK150" s="43"/>
      <c r="WL150" s="43"/>
      <c r="WM150" s="43"/>
      <c r="WN150" s="43"/>
      <c r="WO150" s="43"/>
      <c r="WP150" s="43"/>
      <c r="WQ150" s="43"/>
      <c r="WR150" s="43"/>
      <c r="WS150" s="43"/>
      <c r="WT150" s="43"/>
      <c r="WU150" s="43"/>
      <c r="WV150" s="43"/>
      <c r="WW150" s="43"/>
      <c r="WX150" s="43"/>
      <c r="WY150" s="43"/>
      <c r="WZ150" s="43"/>
      <c r="XA150" s="43"/>
      <c r="XB150" s="43"/>
      <c r="XC150" s="43"/>
      <c r="XD150" s="43"/>
      <c r="XE150" s="43"/>
      <c r="XF150" s="43"/>
      <c r="XG150" s="43"/>
      <c r="XH150" s="43"/>
      <c r="XI150" s="43"/>
      <c r="XJ150" s="43"/>
      <c r="XK150" s="43"/>
      <c r="XL150" s="43"/>
      <c r="XM150" s="43"/>
      <c r="XN150" s="43"/>
      <c r="XO150" s="43"/>
      <c r="XP150" s="43"/>
      <c r="XQ150" s="43"/>
      <c r="XR150" s="43"/>
      <c r="XS150" s="43"/>
      <c r="XT150" s="43"/>
      <c r="XU150" s="43"/>
      <c r="XV150" s="43"/>
      <c r="XW150" s="43"/>
      <c r="XX150" s="43"/>
      <c r="XY150" s="43"/>
      <c r="XZ150" s="43"/>
      <c r="YA150" s="43"/>
      <c r="YB150" s="43"/>
      <c r="YC150" s="43"/>
      <c r="YD150" s="43"/>
      <c r="YE150" s="43"/>
      <c r="YF150" s="43"/>
      <c r="YG150" s="43"/>
      <c r="YH150" s="43"/>
      <c r="YI150" s="43"/>
      <c r="YJ150" s="43"/>
      <c r="YK150" s="43"/>
      <c r="YL150" s="43"/>
      <c r="YM150" s="43"/>
      <c r="YN150" s="43"/>
      <c r="YO150" s="43"/>
      <c r="YP150" s="43"/>
      <c r="YQ150" s="43"/>
      <c r="YR150" s="43"/>
      <c r="YS150" s="43"/>
      <c r="YT150" s="43"/>
      <c r="YU150" s="43"/>
      <c r="YV150" s="43"/>
      <c r="YW150" s="43"/>
      <c r="YX150" s="43"/>
      <c r="YY150" s="43"/>
      <c r="YZ150" s="43"/>
      <c r="ZA150" s="43"/>
      <c r="ZB150" s="43"/>
      <c r="ZC150" s="43"/>
      <c r="ZD150" s="43"/>
      <c r="ZE150" s="43"/>
      <c r="ZF150" s="43"/>
      <c r="ZG150" s="43"/>
      <c r="ZH150" s="43"/>
      <c r="ZI150" s="43"/>
      <c r="ZJ150" s="43"/>
      <c r="ZK150" s="43"/>
      <c r="ZL150" s="43"/>
      <c r="ZM150" s="43"/>
      <c r="ZN150" s="43"/>
      <c r="ZO150" s="43"/>
      <c r="ZP150" s="43"/>
      <c r="ZQ150" s="43"/>
      <c r="ZR150" s="43"/>
      <c r="ZS150" s="43"/>
      <c r="ZT150" s="43"/>
      <c r="ZU150" s="43"/>
      <c r="ZV150" s="43"/>
      <c r="ZW150" s="43"/>
      <c r="ZX150" s="43"/>
      <c r="ZY150" s="43"/>
      <c r="ZZ150" s="43"/>
      <c r="AAA150" s="43"/>
      <c r="AAB150" s="43"/>
      <c r="AAC150" s="43"/>
      <c r="AAD150" s="43"/>
      <c r="AAE150" s="43"/>
      <c r="AAF150" s="43"/>
      <c r="AAG150" s="43"/>
      <c r="AAH150" s="43"/>
      <c r="AAI150" s="43"/>
      <c r="AAJ150" s="43"/>
      <c r="AAK150" s="43"/>
      <c r="AAL150" s="43"/>
      <c r="AAM150" s="43"/>
      <c r="AAN150" s="43"/>
      <c r="AAO150" s="43"/>
      <c r="AAP150" s="43"/>
      <c r="AAQ150" s="43"/>
      <c r="AAR150" s="43"/>
      <c r="AAS150" s="43"/>
      <c r="AAT150" s="43"/>
      <c r="AAU150" s="43"/>
      <c r="AAV150" s="43"/>
      <c r="AAW150" s="43"/>
      <c r="AAX150" s="43"/>
      <c r="AAY150" s="43"/>
      <c r="AAZ150" s="43"/>
      <c r="ABA150" s="43"/>
      <c r="ABB150" s="43"/>
      <c r="ABC150" s="43"/>
      <c r="ABD150" s="43"/>
      <c r="ABE150" s="43"/>
      <c r="ABF150" s="43"/>
      <c r="ABG150" s="43"/>
      <c r="ABH150" s="43"/>
      <c r="ABI150" s="43"/>
      <c r="ABJ150" s="43"/>
      <c r="ABK150" s="43"/>
      <c r="ABL150" s="43"/>
      <c r="ABM150" s="43"/>
      <c r="ABN150" s="43"/>
      <c r="ABO150" s="43"/>
      <c r="ABP150" s="43"/>
      <c r="ABQ150" s="43"/>
      <c r="ABR150" s="43"/>
      <c r="ABS150" s="43"/>
      <c r="ABT150" s="43"/>
      <c r="ABU150" s="43"/>
      <c r="ABV150" s="43"/>
      <c r="ABW150" s="43"/>
      <c r="ABX150" s="43"/>
      <c r="ABY150" s="43"/>
      <c r="ABZ150" s="43"/>
      <c r="ACA150" s="43"/>
      <c r="ACB150" s="43"/>
      <c r="ACC150" s="43"/>
      <c r="ACD150" s="43"/>
      <c r="ACE150" s="43"/>
      <c r="ACF150" s="43"/>
      <c r="ACG150" s="43"/>
      <c r="ACH150" s="43"/>
      <c r="ACI150" s="43"/>
      <c r="ACJ150" s="43"/>
      <c r="ACK150" s="43"/>
      <c r="ACL150" s="43"/>
      <c r="ACM150" s="43"/>
      <c r="ACN150" s="43"/>
      <c r="ACO150" s="43"/>
      <c r="ACP150" s="43"/>
      <c r="ACQ150" s="43"/>
      <c r="ACR150" s="43"/>
      <c r="ACS150" s="43"/>
      <c r="ACT150" s="43"/>
      <c r="ACU150" s="43"/>
      <c r="ACV150" s="43"/>
      <c r="ACW150" s="43"/>
      <c r="ACX150" s="43"/>
      <c r="ACY150" s="43"/>
      <c r="ACZ150" s="43"/>
      <c r="ADA150" s="43"/>
      <c r="ADB150" s="43"/>
      <c r="ADC150" s="43"/>
      <c r="ADD150" s="43"/>
      <c r="ADE150" s="43"/>
      <c r="ADF150" s="43"/>
      <c r="ADG150" s="43"/>
      <c r="ADH150" s="43"/>
      <c r="ADI150" s="43"/>
      <c r="ADJ150" s="43"/>
      <c r="ADK150" s="43"/>
      <c r="ADL150" s="43"/>
      <c r="ADM150" s="43"/>
      <c r="ADN150" s="43"/>
      <c r="ADO150" s="43"/>
      <c r="ADP150" s="43"/>
      <c r="ADQ150" s="43"/>
      <c r="ADR150" s="43"/>
      <c r="ADS150" s="43"/>
      <c r="ADT150" s="43"/>
      <c r="ADU150" s="43"/>
      <c r="ADV150" s="43"/>
      <c r="ADW150" s="43"/>
      <c r="ADX150" s="43"/>
      <c r="ADY150" s="43"/>
      <c r="ADZ150" s="43"/>
      <c r="AEA150" s="43"/>
      <c r="AEB150" s="43"/>
      <c r="AEC150" s="43"/>
      <c r="AED150" s="43"/>
      <c r="AEE150" s="43"/>
      <c r="AEF150" s="43"/>
      <c r="AEG150" s="43"/>
      <c r="AEH150" s="43"/>
      <c r="AEI150" s="43"/>
      <c r="AEJ150" s="43"/>
      <c r="AEK150" s="43"/>
      <c r="AEL150" s="43"/>
      <c r="AEM150" s="43"/>
      <c r="AEN150" s="43"/>
      <c r="AEO150" s="43"/>
      <c r="AEP150" s="43"/>
      <c r="AEQ150" s="43"/>
      <c r="AER150" s="43"/>
      <c r="AES150" s="43"/>
      <c r="AET150" s="43"/>
      <c r="AEU150" s="43"/>
      <c r="AEV150" s="43"/>
      <c r="AEW150" s="43"/>
      <c r="AEX150" s="43"/>
      <c r="AEY150" s="43"/>
      <c r="AEZ150" s="43"/>
      <c r="AFA150" s="43"/>
      <c r="AFB150" s="43"/>
      <c r="AFC150" s="43"/>
      <c r="AFD150" s="43"/>
      <c r="AFE150" s="43"/>
      <c r="AFF150" s="43"/>
      <c r="AFG150" s="43"/>
      <c r="AFH150" s="43"/>
      <c r="AFI150" s="43"/>
      <c r="AFJ150" s="43"/>
      <c r="AFK150" s="43"/>
      <c r="AFL150" s="43"/>
      <c r="AFM150" s="43"/>
      <c r="AFN150" s="43"/>
      <c r="AFO150" s="43"/>
      <c r="AFP150" s="43"/>
      <c r="AFQ150" s="43"/>
      <c r="AFR150" s="43"/>
      <c r="AFS150" s="43"/>
      <c r="AFT150" s="43"/>
      <c r="AFU150" s="43"/>
      <c r="AFV150" s="43"/>
      <c r="AFW150" s="43"/>
      <c r="AFX150" s="43"/>
      <c r="AFY150" s="43"/>
      <c r="AFZ150" s="43"/>
      <c r="AGA150" s="43"/>
      <c r="AGB150" s="43"/>
      <c r="AGC150" s="43"/>
      <c r="AGD150" s="43"/>
      <c r="AGE150" s="43"/>
      <c r="AGF150" s="43"/>
      <c r="AGG150" s="43"/>
      <c r="AGH150" s="43"/>
      <c r="AGI150" s="43"/>
      <c r="AGJ150" s="43"/>
      <c r="AGK150" s="43"/>
      <c r="AGL150" s="43"/>
      <c r="AGM150" s="43"/>
      <c r="AGN150" s="43"/>
      <c r="AGO150" s="43"/>
      <c r="AGP150" s="43"/>
      <c r="AGQ150" s="43"/>
      <c r="AGR150" s="43"/>
      <c r="AGS150" s="43"/>
      <c r="AGT150" s="43"/>
      <c r="AGU150" s="43"/>
      <c r="AGV150" s="43"/>
      <c r="AGW150" s="43"/>
      <c r="AGX150" s="43"/>
      <c r="AGY150" s="43"/>
      <c r="AGZ150" s="43"/>
      <c r="AHA150" s="43"/>
      <c r="AHB150" s="43"/>
      <c r="AHC150" s="43"/>
      <c r="AHD150" s="43"/>
      <c r="AHE150" s="43"/>
      <c r="AHF150" s="43"/>
      <c r="AHG150" s="43"/>
      <c r="AHH150" s="43"/>
      <c r="AHI150" s="43"/>
      <c r="AHJ150" s="43"/>
      <c r="AHK150" s="43"/>
      <c r="AHL150" s="43"/>
      <c r="AHM150" s="43"/>
      <c r="AHN150" s="43"/>
      <c r="AHO150" s="43"/>
      <c r="AHP150" s="43"/>
      <c r="AHQ150" s="43"/>
      <c r="AHR150" s="43"/>
      <c r="AHS150" s="43"/>
      <c r="AHT150" s="43"/>
      <c r="AHU150" s="43"/>
      <c r="AHV150" s="43"/>
      <c r="AHW150" s="43"/>
      <c r="AHX150" s="43"/>
      <c r="AHY150" s="43"/>
      <c r="AHZ150" s="43"/>
      <c r="AIA150" s="43"/>
      <c r="AIB150" s="43"/>
      <c r="AIC150" s="43"/>
      <c r="AID150" s="43"/>
      <c r="AIE150" s="43"/>
      <c r="AIF150" s="43"/>
      <c r="AIG150" s="43"/>
      <c r="AIH150" s="43"/>
      <c r="AII150" s="43"/>
      <c r="AIJ150" s="43"/>
      <c r="AIK150" s="43"/>
      <c r="AIL150" s="43"/>
      <c r="AIM150" s="43"/>
      <c r="AIN150" s="43"/>
      <c r="AIO150" s="43"/>
      <c r="AIP150" s="43"/>
      <c r="AIQ150" s="43"/>
      <c r="AIR150" s="43"/>
      <c r="AIS150" s="43"/>
      <c r="AIT150" s="43"/>
      <c r="AIU150" s="43"/>
      <c r="AIV150" s="43"/>
      <c r="AIW150" s="43"/>
      <c r="AIX150" s="43"/>
      <c r="AIY150" s="43"/>
      <c r="AIZ150" s="43"/>
      <c r="AJA150" s="43"/>
      <c r="AJB150" s="43"/>
      <c r="AJC150" s="43"/>
      <c r="AJD150" s="43"/>
      <c r="AJE150" s="43"/>
      <c r="AJF150" s="43"/>
      <c r="AJG150" s="43"/>
      <c r="AJH150" s="43"/>
      <c r="AJI150" s="43"/>
      <c r="AJJ150" s="43"/>
      <c r="AJK150" s="43"/>
      <c r="AJL150" s="43"/>
      <c r="AJM150" s="43"/>
      <c r="AJN150" s="43"/>
      <c r="AJO150" s="43"/>
      <c r="AJP150" s="43"/>
      <c r="AJQ150" s="43"/>
      <c r="AJR150" s="43"/>
      <c r="AJS150" s="43"/>
      <c r="AJT150" s="43"/>
      <c r="AJU150" s="43"/>
      <c r="AJV150" s="43"/>
      <c r="AJW150" s="43"/>
      <c r="AJX150" s="43"/>
      <c r="AJY150" s="43"/>
      <c r="AJZ150" s="43"/>
      <c r="AKA150" s="43"/>
      <c r="AKB150" s="43"/>
      <c r="AKC150" s="43"/>
      <c r="AKD150" s="43"/>
      <c r="AKE150" s="43"/>
      <c r="AKF150" s="43"/>
      <c r="AKG150" s="43"/>
      <c r="AKH150" s="43"/>
      <c r="AKI150" s="43"/>
      <c r="AKJ150" s="43"/>
      <c r="AKK150" s="43"/>
      <c r="AKL150" s="43"/>
      <c r="AKM150" s="43"/>
      <c r="AKN150" s="43"/>
      <c r="AKO150" s="43"/>
      <c r="AKP150" s="43"/>
      <c r="AKQ150" s="43"/>
      <c r="AKR150" s="43"/>
      <c r="AKS150" s="43"/>
      <c r="AKT150" s="43"/>
      <c r="AKU150" s="43"/>
      <c r="AKV150" s="43"/>
      <c r="AKW150" s="43"/>
      <c r="AKX150" s="43"/>
      <c r="AKY150" s="43"/>
      <c r="AKZ150" s="43"/>
      <c r="ALA150" s="43"/>
      <c r="ALB150" s="43"/>
      <c r="ALC150" s="43"/>
      <c r="ALD150" s="43"/>
      <c r="ALE150" s="43"/>
      <c r="ALF150" s="43"/>
      <c r="ALG150" s="43"/>
      <c r="ALH150" s="43"/>
      <c r="ALI150" s="43"/>
      <c r="ALJ150" s="43"/>
      <c r="ALK150" s="43"/>
      <c r="ALL150" s="43"/>
      <c r="ALM150" s="43"/>
      <c r="ALN150" s="43"/>
      <c r="ALO150" s="43"/>
      <c r="ALP150" s="43"/>
      <c r="ALQ150" s="43"/>
      <c r="ALR150" s="43"/>
      <c r="ALS150" s="43"/>
      <c r="ALT150" s="43"/>
      <c r="ALU150" s="43"/>
      <c r="ALV150" s="43"/>
      <c r="ALW150" s="43"/>
      <c r="ALX150" s="43"/>
      <c r="ALY150" s="43"/>
      <c r="ALZ150" s="43"/>
      <c r="AMA150" s="43"/>
      <c r="AMB150" s="43"/>
      <c r="AMC150" s="43"/>
      <c r="AMD150" s="43"/>
      <c r="AME150" s="43"/>
      <c r="AMF150" s="43"/>
      <c r="AMG150" s="43"/>
      <c r="AMH150" s="43"/>
      <c r="AMI150" s="43"/>
      <c r="AMJ150" s="43"/>
      <c r="AMK150" s="43"/>
      <c r="AML150" s="43"/>
      <c r="AMM150" s="43"/>
      <c r="AMN150" s="43"/>
      <c r="AMO150" s="43"/>
      <c r="AMP150" s="43"/>
      <c r="AMQ150" s="43"/>
      <c r="AMR150" s="43"/>
      <c r="AMS150" s="43"/>
    </row>
    <row r="151" spans="1:1033" s="50" customFormat="1" ht="18" x14ac:dyDescent="0.2">
      <c r="A151" s="362" t="s">
        <v>268</v>
      </c>
      <c r="B151" s="362"/>
      <c r="C151" s="362"/>
      <c r="D151" s="362"/>
      <c r="E151" s="157">
        <f>SUM(E146:E150)</f>
        <v>4496</v>
      </c>
      <c r="F151" s="157">
        <f t="shared" ref="F151:G151" si="129">SUM(F146:F150)</f>
        <v>0</v>
      </c>
      <c r="G151" s="157">
        <f t="shared" si="129"/>
        <v>0</v>
      </c>
      <c r="H151" s="157">
        <f t="shared" ref="H151:AQ151" si="130">SUM(H146:H150)</f>
        <v>0</v>
      </c>
      <c r="I151" s="157">
        <f t="shared" ref="I151" si="131">SUM(I146:I150)</f>
        <v>5</v>
      </c>
      <c r="J151" s="157">
        <f t="shared" si="130"/>
        <v>759</v>
      </c>
      <c r="K151" s="157">
        <f t="shared" si="130"/>
        <v>112.82</v>
      </c>
      <c r="L151" s="157">
        <f t="shared" si="130"/>
        <v>0</v>
      </c>
      <c r="M151" s="157">
        <f t="shared" si="130"/>
        <v>0</v>
      </c>
      <c r="N151" s="157">
        <f t="shared" ref="N151" si="132">SUM(N146:N150)</f>
        <v>10995.900000000001</v>
      </c>
      <c r="O151" s="157">
        <f t="shared" si="130"/>
        <v>3034.8684000000003</v>
      </c>
      <c r="P151" s="157">
        <f t="shared" ref="P151" si="133">SUM(P146:P150)</f>
        <v>281.83999999999997</v>
      </c>
      <c r="Q151" s="157">
        <f t="shared" si="130"/>
        <v>84.551999999999992</v>
      </c>
      <c r="R151" s="157">
        <f t="shared" ref="R151:T151" si="134">SUM(R146:R150)</f>
        <v>281.83999999999997</v>
      </c>
      <c r="S151" s="157">
        <f t="shared" si="134"/>
        <v>0</v>
      </c>
      <c r="T151" s="157">
        <f t="shared" si="134"/>
        <v>84.551999999999992</v>
      </c>
      <c r="U151" s="157">
        <f t="shared" si="130"/>
        <v>0</v>
      </c>
      <c r="V151" s="157">
        <f t="shared" si="130"/>
        <v>0</v>
      </c>
      <c r="W151" s="157">
        <f t="shared" si="130"/>
        <v>1</v>
      </c>
      <c r="X151" s="157">
        <f t="shared" si="130"/>
        <v>4</v>
      </c>
      <c r="Y151" s="157">
        <f t="shared" si="130"/>
        <v>2846.71</v>
      </c>
      <c r="Z151" s="157">
        <f t="shared" si="130"/>
        <v>5</v>
      </c>
      <c r="AA151" s="157">
        <f t="shared" si="130"/>
        <v>2846.71</v>
      </c>
      <c r="AB151" s="274">
        <f t="shared" si="130"/>
        <v>2846.71</v>
      </c>
      <c r="AC151" s="157">
        <f t="shared" si="130"/>
        <v>2846.71</v>
      </c>
      <c r="AD151" s="157">
        <f t="shared" si="130"/>
        <v>4</v>
      </c>
      <c r="AE151" s="157">
        <f t="shared" si="130"/>
        <v>4</v>
      </c>
      <c r="AF151" s="157">
        <f t="shared" ref="AF151" si="135">SUM(AF146:AF150)</f>
        <v>2743.63</v>
      </c>
      <c r="AG151" s="157">
        <f t="shared" si="130"/>
        <v>756.14442800000006</v>
      </c>
      <c r="AH151" s="157">
        <f t="shared" ref="AH151" si="136">SUM(AH146:AH150)</f>
        <v>9836.82</v>
      </c>
      <c r="AI151" s="157">
        <f t="shared" si="130"/>
        <v>6057.2020000000002</v>
      </c>
      <c r="AJ151" s="157">
        <f t="shared" ref="AJ151" si="137">SUM(AJ146:AJ150)</f>
        <v>2846.71</v>
      </c>
      <c r="AK151" s="157">
        <f t="shared" si="130"/>
        <v>2213.0323539999999</v>
      </c>
      <c r="AL151" s="157">
        <f t="shared" si="130"/>
        <v>3</v>
      </c>
      <c r="AM151" s="157">
        <f t="shared" si="130"/>
        <v>2</v>
      </c>
      <c r="AN151" s="157">
        <f t="shared" si="130"/>
        <v>1911.2800000000002</v>
      </c>
      <c r="AO151" s="157">
        <f t="shared" si="130"/>
        <v>1</v>
      </c>
      <c r="AP151" s="157">
        <f t="shared" si="130"/>
        <v>758.39764450000007</v>
      </c>
      <c r="AQ151" s="157">
        <f t="shared" si="130"/>
        <v>281.83999999999997</v>
      </c>
    </row>
    <row r="152" spans="1:1033" ht="15.75" customHeight="1" x14ac:dyDescent="0.2">
      <c r="A152" s="292"/>
      <c r="B152" s="24"/>
      <c r="C152" s="24"/>
      <c r="D152" s="24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  <c r="AJ152" s="293"/>
      <c r="AK152" s="293"/>
      <c r="AL152" s="293"/>
      <c r="AM152" s="293"/>
      <c r="AN152" s="293"/>
      <c r="AO152" s="293"/>
      <c r="AP152" s="293"/>
      <c r="AQ152" s="29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</row>
    <row r="153" spans="1:1033" ht="15" customHeight="1" x14ac:dyDescent="0.2">
      <c r="A153" s="326" t="s">
        <v>287</v>
      </c>
      <c r="B153" s="41">
        <v>33</v>
      </c>
      <c r="C153" s="42" t="s">
        <v>21</v>
      </c>
      <c r="D153" s="363" t="s">
        <v>288</v>
      </c>
      <c r="E153" s="131"/>
      <c r="F153" s="131"/>
      <c r="G153" s="131"/>
      <c r="H153" s="131"/>
      <c r="I153" s="131">
        <v>1</v>
      </c>
      <c r="J153" s="131"/>
      <c r="K153" s="131"/>
      <c r="L153" s="131"/>
      <c r="M153" s="131">
        <v>479.74</v>
      </c>
      <c r="N153" s="131">
        <v>1918.93</v>
      </c>
      <c r="O153" s="86">
        <f t="shared" ref="O153:O159" si="138">$N$9*N153</f>
        <v>529.62468000000001</v>
      </c>
      <c r="P153" s="131"/>
      <c r="Q153" s="86">
        <f t="shared" ref="Q153:Q159" si="139">P153*$P$9</f>
        <v>0</v>
      </c>
      <c r="R153" s="131"/>
      <c r="S153" s="131"/>
      <c r="T153" s="86">
        <f t="shared" ref="T153:T159" si="140">R153*$P$9</f>
        <v>0</v>
      </c>
      <c r="U153" s="131"/>
      <c r="V153" s="131"/>
      <c r="W153" s="131"/>
      <c r="X153" s="131">
        <v>1</v>
      </c>
      <c r="Y153" s="131">
        <v>1918.93</v>
      </c>
      <c r="Z153" s="131">
        <v>1</v>
      </c>
      <c r="AA153" s="131">
        <v>1918.93</v>
      </c>
      <c r="AB153" s="86">
        <f t="shared" ref="AB153:AB159" si="141">AA153</f>
        <v>1918.93</v>
      </c>
      <c r="AC153" s="131">
        <v>1918.93</v>
      </c>
      <c r="AD153" s="131">
        <v>1</v>
      </c>
      <c r="AE153" s="131">
        <v>1</v>
      </c>
      <c r="AF153" s="131">
        <v>1918.93</v>
      </c>
      <c r="AG153" s="84">
        <f t="shared" ref="AG153:AG159" si="142">AF153*$AF$9</f>
        <v>528.85710800000004</v>
      </c>
      <c r="AH153" s="131">
        <v>2666.46</v>
      </c>
      <c r="AI153" s="86">
        <f t="shared" ref="AI153:AI159" si="143">AH153*$AH$9</f>
        <v>1813.1928000000003</v>
      </c>
      <c r="AJ153" s="131">
        <v>1918.93</v>
      </c>
      <c r="AK153" s="86">
        <f t="shared" ref="AK153:AK159" si="144">AJ153*$AJ$9</f>
        <v>1491.7761820000001</v>
      </c>
      <c r="AL153" s="86">
        <v>1</v>
      </c>
      <c r="AM153" s="131"/>
      <c r="AN153" s="131">
        <v>1918.93</v>
      </c>
      <c r="AO153" s="131">
        <v>1</v>
      </c>
      <c r="AP153" s="131">
        <v>260</v>
      </c>
      <c r="AQ153" s="131"/>
    </row>
    <row r="154" spans="1:1033" ht="12.75" x14ac:dyDescent="0.2">
      <c r="A154" s="326"/>
      <c r="B154" s="44">
        <v>35</v>
      </c>
      <c r="C154" s="45" t="s">
        <v>308</v>
      </c>
      <c r="D154" s="363"/>
      <c r="E154" s="132">
        <v>1272</v>
      </c>
      <c r="F154" s="132"/>
      <c r="G154" s="132"/>
      <c r="H154" s="132">
        <v>1272</v>
      </c>
      <c r="I154" s="132"/>
      <c r="J154" s="132"/>
      <c r="K154" s="132"/>
      <c r="L154" s="132"/>
      <c r="M154" s="132">
        <v>711.92</v>
      </c>
      <c r="N154" s="132">
        <v>2847.66</v>
      </c>
      <c r="O154" s="90">
        <f t="shared" si="138"/>
        <v>785.95416</v>
      </c>
      <c r="P154" s="132">
        <v>2847.66</v>
      </c>
      <c r="Q154" s="90">
        <v>550</v>
      </c>
      <c r="R154" s="132">
        <v>2847.66</v>
      </c>
      <c r="S154" s="132"/>
      <c r="T154" s="90">
        <v>400</v>
      </c>
      <c r="U154" s="132">
        <v>169.14</v>
      </c>
      <c r="V154" s="132"/>
      <c r="W154" s="132"/>
      <c r="X154" s="132">
        <v>1</v>
      </c>
      <c r="Y154" s="132">
        <v>2847.66</v>
      </c>
      <c r="Z154" s="132">
        <v>1</v>
      </c>
      <c r="AA154" s="132">
        <v>2847.66</v>
      </c>
      <c r="AB154" s="90">
        <f t="shared" si="141"/>
        <v>2847.66</v>
      </c>
      <c r="AC154" s="132">
        <v>2847.66</v>
      </c>
      <c r="AD154" s="132">
        <v>1</v>
      </c>
      <c r="AE154" s="132"/>
      <c r="AF154" s="132">
        <v>2847.66</v>
      </c>
      <c r="AG154" s="88">
        <f t="shared" si="142"/>
        <v>784.81509600000004</v>
      </c>
      <c r="AH154" s="132">
        <v>2545.0700000000002</v>
      </c>
      <c r="AI154" s="90">
        <f t="shared" si="143"/>
        <v>1730.6476000000002</v>
      </c>
      <c r="AJ154" s="132">
        <v>2847.66</v>
      </c>
      <c r="AK154" s="90">
        <f t="shared" si="144"/>
        <v>2213.770884</v>
      </c>
      <c r="AL154" s="90">
        <v>1</v>
      </c>
      <c r="AM154" s="132"/>
      <c r="AN154" s="132">
        <v>2847.66</v>
      </c>
      <c r="AO154" s="132"/>
      <c r="AP154" s="132">
        <v>604</v>
      </c>
      <c r="AQ154" s="132"/>
    </row>
    <row r="155" spans="1:1033" ht="12.75" x14ac:dyDescent="0.2">
      <c r="A155" s="326"/>
      <c r="B155" s="44">
        <v>36</v>
      </c>
      <c r="C155" s="45" t="s">
        <v>35</v>
      </c>
      <c r="D155" s="363"/>
      <c r="E155" s="132"/>
      <c r="F155" s="132"/>
      <c r="G155" s="132"/>
      <c r="H155" s="132"/>
      <c r="I155" s="132">
        <v>1</v>
      </c>
      <c r="J155" s="132"/>
      <c r="K155" s="132"/>
      <c r="L155" s="132"/>
      <c r="M155" s="132">
        <v>656.67</v>
      </c>
      <c r="N155" s="132">
        <v>2626.75</v>
      </c>
      <c r="O155" s="90">
        <f t="shared" si="138"/>
        <v>724.98300000000006</v>
      </c>
      <c r="P155" s="132"/>
      <c r="Q155" s="90">
        <f t="shared" si="139"/>
        <v>0</v>
      </c>
      <c r="R155" s="132">
        <v>2626.75</v>
      </c>
      <c r="S155" s="132"/>
      <c r="T155" s="90">
        <v>200</v>
      </c>
      <c r="U155" s="132"/>
      <c r="V155" s="132"/>
      <c r="W155" s="132"/>
      <c r="X155" s="132">
        <v>1</v>
      </c>
      <c r="Y155" s="132">
        <v>2626.75</v>
      </c>
      <c r="Z155" s="132">
        <v>1</v>
      </c>
      <c r="AA155" s="132">
        <v>2626.75</v>
      </c>
      <c r="AB155" s="90">
        <f t="shared" si="141"/>
        <v>2626.75</v>
      </c>
      <c r="AC155" s="132">
        <v>2626.75</v>
      </c>
      <c r="AD155" s="132">
        <v>1</v>
      </c>
      <c r="AE155" s="132">
        <v>1</v>
      </c>
      <c r="AF155" s="132">
        <v>2626.75</v>
      </c>
      <c r="AG155" s="88">
        <f t="shared" si="142"/>
        <v>723.93230000000005</v>
      </c>
      <c r="AH155" s="132">
        <v>4869.8599999999997</v>
      </c>
      <c r="AI155" s="90">
        <v>2311</v>
      </c>
      <c r="AJ155" s="132">
        <v>2626.75</v>
      </c>
      <c r="AK155" s="90">
        <f t="shared" si="144"/>
        <v>2042.0354499999999</v>
      </c>
      <c r="AL155" s="90">
        <v>1</v>
      </c>
      <c r="AM155" s="132"/>
      <c r="AN155" s="132">
        <v>2626.75</v>
      </c>
      <c r="AO155" s="132"/>
      <c r="AP155" s="132">
        <v>780</v>
      </c>
      <c r="AQ155" s="132"/>
    </row>
    <row r="156" spans="1:1033" ht="12.75" x14ac:dyDescent="0.2">
      <c r="A156" s="326"/>
      <c r="B156" s="44">
        <v>37</v>
      </c>
      <c r="C156" s="45" t="s">
        <v>309</v>
      </c>
      <c r="D156" s="363"/>
      <c r="E156" s="132"/>
      <c r="F156" s="132"/>
      <c r="G156" s="132"/>
      <c r="H156" s="132"/>
      <c r="I156" s="132"/>
      <c r="J156" s="132"/>
      <c r="K156" s="132"/>
      <c r="L156" s="132"/>
      <c r="M156" s="132">
        <v>853.89</v>
      </c>
      <c r="N156" s="132">
        <v>3415.54</v>
      </c>
      <c r="O156" s="90">
        <f t="shared" si="138"/>
        <v>942.68904000000009</v>
      </c>
      <c r="P156" s="132">
        <v>3415.54</v>
      </c>
      <c r="Q156" s="90">
        <v>650</v>
      </c>
      <c r="R156" s="132">
        <v>3415.54</v>
      </c>
      <c r="S156" s="132"/>
      <c r="T156" s="90">
        <v>300</v>
      </c>
      <c r="U156" s="132"/>
      <c r="V156" s="132"/>
      <c r="W156" s="132"/>
      <c r="X156" s="132">
        <v>1</v>
      </c>
      <c r="Y156" s="132">
        <v>3415.54</v>
      </c>
      <c r="Z156" s="132">
        <v>1</v>
      </c>
      <c r="AA156" s="132">
        <v>3415.54</v>
      </c>
      <c r="AB156" s="90">
        <f t="shared" si="141"/>
        <v>3415.54</v>
      </c>
      <c r="AC156" s="132">
        <v>1</v>
      </c>
      <c r="AD156" s="132">
        <v>1</v>
      </c>
      <c r="AE156" s="132"/>
      <c r="AF156" s="132">
        <v>3415.54</v>
      </c>
      <c r="AG156" s="88">
        <v>751</v>
      </c>
      <c r="AH156" s="132">
        <v>3415.54</v>
      </c>
      <c r="AI156" s="90">
        <v>1850</v>
      </c>
      <c r="AJ156" s="132">
        <v>3415.54</v>
      </c>
      <c r="AK156" s="90">
        <f t="shared" si="144"/>
        <v>2655.240796</v>
      </c>
      <c r="AL156" s="90">
        <v>1</v>
      </c>
      <c r="AM156" s="132"/>
      <c r="AN156" s="132">
        <v>3415.54</v>
      </c>
      <c r="AO156" s="132"/>
      <c r="AP156" s="132">
        <v>265</v>
      </c>
      <c r="AQ156" s="132"/>
    </row>
    <row r="157" spans="1:1033" ht="12.75" x14ac:dyDescent="0.2">
      <c r="A157" s="326"/>
      <c r="B157" s="44">
        <v>40</v>
      </c>
      <c r="C157" s="45" t="s">
        <v>310</v>
      </c>
      <c r="D157" s="363"/>
      <c r="E157" s="132">
        <v>560</v>
      </c>
      <c r="F157" s="132"/>
      <c r="G157" s="132"/>
      <c r="H157" s="132">
        <v>551</v>
      </c>
      <c r="I157" s="132">
        <v>1</v>
      </c>
      <c r="J157" s="132"/>
      <c r="K157" s="132"/>
      <c r="L157" s="132"/>
      <c r="M157" s="132">
        <v>120.25</v>
      </c>
      <c r="N157" s="132">
        <v>481</v>
      </c>
      <c r="O157" s="90">
        <f t="shared" si="138"/>
        <v>132.756</v>
      </c>
      <c r="P157" s="132">
        <v>481</v>
      </c>
      <c r="Q157" s="90">
        <f t="shared" si="139"/>
        <v>144.29999999999998</v>
      </c>
      <c r="R157" s="132">
        <v>481</v>
      </c>
      <c r="S157" s="132"/>
      <c r="T157" s="90">
        <v>70</v>
      </c>
      <c r="U157" s="132"/>
      <c r="V157" s="132"/>
      <c r="W157" s="132"/>
      <c r="X157" s="132">
        <v>1</v>
      </c>
      <c r="Y157" s="132">
        <v>481</v>
      </c>
      <c r="Z157" s="132">
        <v>1</v>
      </c>
      <c r="AA157" s="132">
        <v>481</v>
      </c>
      <c r="AB157" s="90">
        <f t="shared" si="141"/>
        <v>481</v>
      </c>
      <c r="AC157" s="132">
        <v>481</v>
      </c>
      <c r="AD157" s="132">
        <v>1</v>
      </c>
      <c r="AE157" s="132">
        <v>1</v>
      </c>
      <c r="AF157" s="132">
        <v>481</v>
      </c>
      <c r="AG157" s="88">
        <f t="shared" si="142"/>
        <v>132.56360000000001</v>
      </c>
      <c r="AH157" s="132">
        <v>1102.46</v>
      </c>
      <c r="AI157" s="90">
        <v>650</v>
      </c>
      <c r="AJ157" s="132">
        <v>481</v>
      </c>
      <c r="AK157" s="90">
        <f t="shared" si="144"/>
        <v>373.92939999999999</v>
      </c>
      <c r="AL157" s="90">
        <v>1</v>
      </c>
      <c r="AM157" s="132"/>
      <c r="AN157" s="132">
        <v>481</v>
      </c>
      <c r="AO157" s="132">
        <v>1</v>
      </c>
      <c r="AP157" s="132">
        <v>225</v>
      </c>
      <c r="AQ157" s="132"/>
    </row>
    <row r="158" spans="1:1033" ht="12.75" x14ac:dyDescent="0.2">
      <c r="A158" s="326"/>
      <c r="B158" s="44">
        <v>45</v>
      </c>
      <c r="C158" s="45" t="s">
        <v>311</v>
      </c>
      <c r="D158" s="363"/>
      <c r="E158" s="132"/>
      <c r="F158" s="132"/>
      <c r="G158" s="132"/>
      <c r="H158" s="132"/>
      <c r="I158" s="132">
        <v>1</v>
      </c>
      <c r="J158" s="132"/>
      <c r="K158" s="132"/>
      <c r="L158" s="132"/>
      <c r="M158" s="132">
        <v>214.62</v>
      </c>
      <c r="N158" s="132">
        <v>858.47</v>
      </c>
      <c r="O158" s="90">
        <f t="shared" si="138"/>
        <v>236.93772000000004</v>
      </c>
      <c r="P158" s="132"/>
      <c r="Q158" s="90">
        <f t="shared" si="139"/>
        <v>0</v>
      </c>
      <c r="R158" s="132"/>
      <c r="S158" s="132"/>
      <c r="T158" s="90">
        <f t="shared" si="140"/>
        <v>0</v>
      </c>
      <c r="U158" s="132"/>
      <c r="V158" s="132"/>
      <c r="W158" s="132"/>
      <c r="X158" s="132">
        <v>1</v>
      </c>
      <c r="Y158" s="132">
        <v>858.47</v>
      </c>
      <c r="Z158" s="132">
        <v>1</v>
      </c>
      <c r="AA158" s="132"/>
      <c r="AB158" s="90">
        <f t="shared" si="141"/>
        <v>0</v>
      </c>
      <c r="AC158" s="132">
        <v>858.47</v>
      </c>
      <c r="AD158" s="132">
        <v>1</v>
      </c>
      <c r="AE158" s="132">
        <v>1</v>
      </c>
      <c r="AF158" s="132">
        <v>858.47</v>
      </c>
      <c r="AG158" s="88">
        <f t="shared" si="142"/>
        <v>236.59433200000001</v>
      </c>
      <c r="AH158" s="132">
        <v>1249.98</v>
      </c>
      <c r="AI158" s="90">
        <v>750</v>
      </c>
      <c r="AJ158" s="132">
        <v>858.47</v>
      </c>
      <c r="AK158" s="90">
        <f t="shared" si="144"/>
        <v>667.37457800000004</v>
      </c>
      <c r="AL158" s="90">
        <v>1</v>
      </c>
      <c r="AM158" s="132"/>
      <c r="AN158" s="132"/>
      <c r="AO158" s="132"/>
      <c r="AP158" s="132">
        <v>460</v>
      </c>
      <c r="AQ158" s="132"/>
    </row>
    <row r="159" spans="1:1033" ht="12.75" x14ac:dyDescent="0.2">
      <c r="A159" s="326"/>
      <c r="B159" s="46">
        <v>46</v>
      </c>
      <c r="C159" s="47" t="s">
        <v>312</v>
      </c>
      <c r="D159" s="363"/>
      <c r="E159" s="133"/>
      <c r="F159" s="133"/>
      <c r="G159" s="133"/>
      <c r="H159" s="133"/>
      <c r="I159" s="133">
        <v>1</v>
      </c>
      <c r="J159" s="133"/>
      <c r="K159" s="133"/>
      <c r="L159" s="133"/>
      <c r="M159" s="133">
        <v>326.95</v>
      </c>
      <c r="N159" s="133">
        <v>1307.78</v>
      </c>
      <c r="O159" s="98">
        <f t="shared" si="138"/>
        <v>360.94728000000003</v>
      </c>
      <c r="P159" s="133"/>
      <c r="Q159" s="98">
        <f t="shared" si="139"/>
        <v>0</v>
      </c>
      <c r="R159" s="133"/>
      <c r="S159" s="133"/>
      <c r="T159" s="98">
        <f t="shared" si="140"/>
        <v>0</v>
      </c>
      <c r="U159" s="133"/>
      <c r="V159" s="133"/>
      <c r="W159" s="133"/>
      <c r="X159" s="133">
        <v>1</v>
      </c>
      <c r="Y159" s="133">
        <v>1307.78</v>
      </c>
      <c r="Z159" s="133">
        <v>1</v>
      </c>
      <c r="AA159" s="133">
        <v>1307.78</v>
      </c>
      <c r="AB159" s="98">
        <f t="shared" si="141"/>
        <v>1307.78</v>
      </c>
      <c r="AC159" s="133">
        <v>1307.78</v>
      </c>
      <c r="AD159" s="133">
        <v>1</v>
      </c>
      <c r="AE159" s="133">
        <v>1</v>
      </c>
      <c r="AF159" s="133">
        <v>1307.78</v>
      </c>
      <c r="AG159" s="88">
        <f t="shared" si="142"/>
        <v>360.42416800000001</v>
      </c>
      <c r="AH159" s="133">
        <v>1540.25</v>
      </c>
      <c r="AI159" s="98">
        <f t="shared" si="143"/>
        <v>1047.3700000000001</v>
      </c>
      <c r="AJ159" s="133">
        <v>1307.78</v>
      </c>
      <c r="AK159" s="98">
        <f t="shared" si="144"/>
        <v>1016.6681719999999</v>
      </c>
      <c r="AL159" s="98">
        <v>1</v>
      </c>
      <c r="AM159" s="133"/>
      <c r="AN159" s="133">
        <v>1307.78</v>
      </c>
      <c r="AO159" s="133"/>
      <c r="AP159" s="133">
        <v>210</v>
      </c>
      <c r="AQ159" s="133"/>
    </row>
    <row r="160" spans="1:1033" s="50" customFormat="1" ht="18" x14ac:dyDescent="0.2">
      <c r="A160" s="362" t="s">
        <v>268</v>
      </c>
      <c r="B160" s="362"/>
      <c r="C160" s="362"/>
      <c r="D160" s="362"/>
      <c r="E160" s="157">
        <f>SUM(E153:E159)</f>
        <v>1832</v>
      </c>
      <c r="F160" s="157">
        <f t="shared" ref="F160:G160" si="145">SUM(F153:F159)</f>
        <v>0</v>
      </c>
      <c r="G160" s="157">
        <f t="shared" si="145"/>
        <v>0</v>
      </c>
      <c r="H160" s="157">
        <f t="shared" ref="H160:AQ160" si="146">SUM(H153:H159)</f>
        <v>1823</v>
      </c>
      <c r="I160" s="157">
        <f t="shared" ref="I160" si="147">SUM(I153:I159)</f>
        <v>5</v>
      </c>
      <c r="J160" s="157">
        <f t="shared" si="146"/>
        <v>0</v>
      </c>
      <c r="K160" s="157">
        <f t="shared" si="146"/>
        <v>0</v>
      </c>
      <c r="L160" s="157">
        <f t="shared" si="146"/>
        <v>0</v>
      </c>
      <c r="M160" s="157">
        <f t="shared" si="146"/>
        <v>3364.0399999999995</v>
      </c>
      <c r="N160" s="157">
        <f t="shared" ref="N160" si="148">SUM(N153:N159)</f>
        <v>13456.130000000001</v>
      </c>
      <c r="O160" s="157">
        <f t="shared" si="146"/>
        <v>3713.8918800000001</v>
      </c>
      <c r="P160" s="157">
        <f t="shared" ref="P160" si="149">SUM(P153:P159)</f>
        <v>6744.2</v>
      </c>
      <c r="Q160" s="157">
        <f t="shared" si="146"/>
        <v>1344.3</v>
      </c>
      <c r="R160" s="157">
        <f t="shared" ref="R160:T160" si="150">SUM(R153:R159)</f>
        <v>9370.9500000000007</v>
      </c>
      <c r="S160" s="157">
        <f t="shared" si="150"/>
        <v>0</v>
      </c>
      <c r="T160" s="157">
        <f t="shared" si="150"/>
        <v>970</v>
      </c>
      <c r="U160" s="157">
        <f t="shared" si="146"/>
        <v>169.14</v>
      </c>
      <c r="V160" s="157">
        <f t="shared" si="146"/>
        <v>0</v>
      </c>
      <c r="W160" s="157">
        <f t="shared" si="146"/>
        <v>0</v>
      </c>
      <c r="X160" s="157">
        <f t="shared" si="146"/>
        <v>7</v>
      </c>
      <c r="Y160" s="157">
        <f t="shared" si="146"/>
        <v>13456.130000000001</v>
      </c>
      <c r="Z160" s="157">
        <f t="shared" si="146"/>
        <v>7</v>
      </c>
      <c r="AA160" s="157">
        <f t="shared" si="146"/>
        <v>12597.660000000002</v>
      </c>
      <c r="AB160" s="157">
        <f t="shared" si="146"/>
        <v>12597.660000000002</v>
      </c>
      <c r="AC160" s="157">
        <f t="shared" si="146"/>
        <v>10041.59</v>
      </c>
      <c r="AD160" s="157">
        <f t="shared" si="146"/>
        <v>7</v>
      </c>
      <c r="AE160" s="157">
        <f t="shared" si="146"/>
        <v>5</v>
      </c>
      <c r="AF160" s="157">
        <f t="shared" ref="AF160" si="151">SUM(AF153:AF159)</f>
        <v>13456.130000000001</v>
      </c>
      <c r="AG160" s="157">
        <f t="shared" si="146"/>
        <v>3518.186604</v>
      </c>
      <c r="AH160" s="157">
        <f t="shared" ref="AH160" si="152">SUM(AH153:AH159)</f>
        <v>17389.62</v>
      </c>
      <c r="AI160" s="157">
        <f t="shared" si="146"/>
        <v>10152.210400000002</v>
      </c>
      <c r="AJ160" s="157">
        <f t="shared" ref="AJ160" si="153">SUM(AJ153:AJ159)</f>
        <v>13456.130000000001</v>
      </c>
      <c r="AK160" s="157">
        <f t="shared" si="146"/>
        <v>10460.795462000002</v>
      </c>
      <c r="AL160" s="157">
        <f t="shared" si="146"/>
        <v>7</v>
      </c>
      <c r="AM160" s="157">
        <f t="shared" si="146"/>
        <v>0</v>
      </c>
      <c r="AN160" s="157">
        <f t="shared" si="146"/>
        <v>12597.660000000002</v>
      </c>
      <c r="AO160" s="157">
        <f t="shared" si="146"/>
        <v>2</v>
      </c>
      <c r="AP160" s="157">
        <f t="shared" si="146"/>
        <v>2804</v>
      </c>
      <c r="AQ160" s="157">
        <f t="shared" si="146"/>
        <v>0</v>
      </c>
    </row>
    <row r="161" spans="1:1033" ht="15.75" customHeight="1" x14ac:dyDescent="0.2">
      <c r="A161" s="292"/>
      <c r="B161" s="24"/>
      <c r="C161" s="24"/>
      <c r="D161" s="24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1033" x14ac:dyDescent="0.2">
      <c r="A162" s="379" t="s">
        <v>289</v>
      </c>
      <c r="B162" s="51">
        <v>62</v>
      </c>
      <c r="C162" s="52" t="s">
        <v>11</v>
      </c>
      <c r="D162" s="382" t="s">
        <v>290</v>
      </c>
      <c r="E162" s="158"/>
      <c r="F162" s="158"/>
      <c r="G162" s="158"/>
      <c r="H162" s="158">
        <v>2360</v>
      </c>
      <c r="I162" s="158">
        <v>1</v>
      </c>
      <c r="J162" s="158">
        <v>272</v>
      </c>
      <c r="K162" s="158">
        <v>280</v>
      </c>
      <c r="L162" s="158">
        <v>544.20000000000005</v>
      </c>
      <c r="M162" s="158">
        <v>136.25</v>
      </c>
      <c r="N162" s="159">
        <v>2098.9499999999998</v>
      </c>
      <c r="O162" s="86">
        <f t="shared" ref="O162:O167" si="154">$N$9*N162</f>
        <v>579.31020000000001</v>
      </c>
      <c r="P162" s="160">
        <v>0</v>
      </c>
      <c r="Q162" s="86">
        <f t="shared" ref="Q162:Q167" si="155">P162*$P$9</f>
        <v>0</v>
      </c>
      <c r="R162" s="161">
        <v>0</v>
      </c>
      <c r="S162" s="158"/>
      <c r="T162" s="86">
        <f t="shared" ref="T162:T166" si="156">R162*$P$9</f>
        <v>0</v>
      </c>
      <c r="U162" s="158">
        <v>0</v>
      </c>
      <c r="V162" s="158">
        <v>0</v>
      </c>
      <c r="W162" s="158">
        <v>0</v>
      </c>
      <c r="X162" s="158">
        <v>1</v>
      </c>
      <c r="Y162" s="158">
        <v>2098.9499999999998</v>
      </c>
      <c r="Z162" s="158">
        <v>1</v>
      </c>
      <c r="AA162" s="159">
        <v>2098.9499999999998</v>
      </c>
      <c r="AB162" s="86">
        <f t="shared" ref="AB162:AB167" si="157">AA162</f>
        <v>2098.9499999999998</v>
      </c>
      <c r="AC162" s="161">
        <v>2098.9499999999998</v>
      </c>
      <c r="AD162" s="158">
        <v>1</v>
      </c>
      <c r="AE162" s="158">
        <v>1</v>
      </c>
      <c r="AF162" s="158">
        <v>2098.9499999999998</v>
      </c>
      <c r="AG162" s="84">
        <f t="shared" ref="AG162:AG167" si="158">AF162*$AF$9</f>
        <v>578.47061999999994</v>
      </c>
      <c r="AH162" s="159">
        <v>2098.9499999999998</v>
      </c>
      <c r="AI162" s="86">
        <f t="shared" ref="AI162:AI167" si="159">AH162*$AH$9</f>
        <v>1427.2860000000001</v>
      </c>
      <c r="AJ162" s="160">
        <v>2098.9499999999998</v>
      </c>
      <c r="AK162" s="86">
        <f t="shared" ref="AK162:AK167" si="160">AJ162*$AJ$9</f>
        <v>1631.7237299999997</v>
      </c>
      <c r="AL162" s="86">
        <v>1</v>
      </c>
      <c r="AM162" s="158">
        <v>0</v>
      </c>
      <c r="AN162" s="158">
        <v>2098.9499999999998</v>
      </c>
      <c r="AO162" s="158">
        <v>0</v>
      </c>
      <c r="AP162" s="158">
        <v>655</v>
      </c>
      <c r="AQ162" s="304">
        <v>0</v>
      </c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  <c r="IW162" s="43"/>
      <c r="IX162" s="43"/>
      <c r="IY162" s="43"/>
      <c r="IZ162" s="43"/>
      <c r="JA162" s="43"/>
      <c r="JB162" s="43"/>
      <c r="JC162" s="43"/>
      <c r="JD162" s="43"/>
      <c r="JE162" s="43"/>
      <c r="JF162" s="43"/>
      <c r="JG162" s="43"/>
      <c r="JH162" s="43"/>
      <c r="JI162" s="43"/>
      <c r="JJ162" s="43"/>
      <c r="JK162" s="43"/>
      <c r="JL162" s="43"/>
      <c r="JM162" s="43"/>
      <c r="JN162" s="43"/>
      <c r="JO162" s="43"/>
      <c r="JP162" s="43"/>
      <c r="JQ162" s="43"/>
      <c r="JR162" s="43"/>
      <c r="JS162" s="43"/>
      <c r="JT162" s="43"/>
      <c r="JU162" s="43"/>
      <c r="JV162" s="43"/>
      <c r="JW162" s="43"/>
      <c r="JX162" s="43"/>
      <c r="JY162" s="43"/>
      <c r="JZ162" s="43"/>
      <c r="KA162" s="43"/>
      <c r="KB162" s="43"/>
      <c r="KC162" s="43"/>
      <c r="KD162" s="43"/>
      <c r="KE162" s="43"/>
      <c r="KF162" s="43"/>
      <c r="KG162" s="43"/>
      <c r="KH162" s="43"/>
      <c r="KI162" s="43"/>
      <c r="KJ162" s="43"/>
      <c r="KK162" s="43"/>
      <c r="KL162" s="43"/>
      <c r="KM162" s="43"/>
      <c r="KN162" s="43"/>
      <c r="KO162" s="43"/>
      <c r="KP162" s="43"/>
      <c r="KQ162" s="43"/>
      <c r="KR162" s="43"/>
      <c r="KS162" s="43"/>
      <c r="KT162" s="43"/>
      <c r="KU162" s="43"/>
      <c r="KV162" s="43"/>
      <c r="KW162" s="43"/>
      <c r="KX162" s="43"/>
      <c r="KY162" s="43"/>
      <c r="KZ162" s="43"/>
      <c r="LA162" s="43"/>
      <c r="LB162" s="43"/>
      <c r="LC162" s="43"/>
      <c r="LD162" s="43"/>
      <c r="LE162" s="43"/>
      <c r="LF162" s="43"/>
      <c r="LG162" s="43"/>
      <c r="LH162" s="43"/>
      <c r="LI162" s="43"/>
      <c r="LJ162" s="43"/>
      <c r="LK162" s="43"/>
      <c r="LL162" s="43"/>
      <c r="LM162" s="43"/>
      <c r="LN162" s="43"/>
      <c r="LO162" s="43"/>
      <c r="LP162" s="43"/>
      <c r="LQ162" s="43"/>
      <c r="LR162" s="43"/>
      <c r="LS162" s="43"/>
      <c r="LT162" s="43"/>
      <c r="LU162" s="43"/>
      <c r="LV162" s="43"/>
      <c r="LW162" s="43"/>
      <c r="LX162" s="43"/>
      <c r="LY162" s="43"/>
      <c r="LZ162" s="43"/>
      <c r="MA162" s="43"/>
      <c r="MB162" s="43"/>
      <c r="MC162" s="43"/>
      <c r="MD162" s="43"/>
      <c r="ME162" s="43"/>
      <c r="MF162" s="43"/>
      <c r="MG162" s="43"/>
      <c r="MH162" s="43"/>
      <c r="MI162" s="43"/>
      <c r="MJ162" s="43"/>
      <c r="MK162" s="43"/>
      <c r="ML162" s="43"/>
      <c r="MM162" s="43"/>
      <c r="MN162" s="43"/>
      <c r="MO162" s="43"/>
      <c r="MP162" s="43"/>
      <c r="MQ162" s="43"/>
      <c r="MR162" s="43"/>
      <c r="MS162" s="43"/>
      <c r="MT162" s="43"/>
      <c r="MU162" s="43"/>
      <c r="MV162" s="43"/>
      <c r="MW162" s="43"/>
      <c r="MX162" s="43"/>
      <c r="MY162" s="43"/>
      <c r="MZ162" s="43"/>
      <c r="NA162" s="43"/>
      <c r="NB162" s="43"/>
      <c r="NC162" s="43"/>
      <c r="ND162" s="43"/>
      <c r="NE162" s="43"/>
      <c r="NF162" s="43"/>
      <c r="NG162" s="43"/>
      <c r="NH162" s="43"/>
      <c r="NI162" s="43"/>
      <c r="NJ162" s="43"/>
      <c r="NK162" s="43"/>
      <c r="NL162" s="43"/>
      <c r="NM162" s="43"/>
      <c r="NN162" s="43"/>
      <c r="NO162" s="43"/>
      <c r="NP162" s="43"/>
      <c r="NQ162" s="43"/>
      <c r="NR162" s="43"/>
      <c r="NS162" s="43"/>
      <c r="NT162" s="43"/>
      <c r="NU162" s="43"/>
      <c r="NV162" s="43"/>
      <c r="NW162" s="43"/>
      <c r="NX162" s="43"/>
      <c r="NY162" s="43"/>
      <c r="NZ162" s="43"/>
      <c r="OA162" s="43"/>
      <c r="OB162" s="43"/>
      <c r="OC162" s="43"/>
      <c r="OD162" s="43"/>
      <c r="OE162" s="43"/>
      <c r="OF162" s="43"/>
      <c r="OG162" s="43"/>
      <c r="OH162" s="43"/>
      <c r="OI162" s="43"/>
      <c r="OJ162" s="43"/>
      <c r="OK162" s="43"/>
      <c r="OL162" s="43"/>
      <c r="OM162" s="43"/>
      <c r="ON162" s="43"/>
      <c r="OO162" s="43"/>
      <c r="OP162" s="43"/>
      <c r="OQ162" s="43"/>
      <c r="OR162" s="43"/>
      <c r="OS162" s="43"/>
      <c r="OT162" s="43"/>
      <c r="OU162" s="43"/>
      <c r="OV162" s="43"/>
      <c r="OW162" s="43"/>
      <c r="OX162" s="43"/>
      <c r="OY162" s="43"/>
      <c r="OZ162" s="43"/>
      <c r="PA162" s="43"/>
      <c r="PB162" s="43"/>
      <c r="PC162" s="43"/>
      <c r="PD162" s="43"/>
      <c r="PE162" s="43"/>
      <c r="PF162" s="43"/>
      <c r="PG162" s="43"/>
      <c r="PH162" s="43"/>
      <c r="PI162" s="43"/>
      <c r="PJ162" s="43"/>
      <c r="PK162" s="43"/>
      <c r="PL162" s="43"/>
      <c r="PM162" s="43"/>
      <c r="PN162" s="43"/>
      <c r="PO162" s="43"/>
      <c r="PP162" s="43"/>
      <c r="PQ162" s="43"/>
      <c r="PR162" s="43"/>
      <c r="PS162" s="43"/>
      <c r="PT162" s="43"/>
      <c r="PU162" s="43"/>
      <c r="PV162" s="43"/>
      <c r="PW162" s="43"/>
      <c r="PX162" s="43"/>
      <c r="PY162" s="43"/>
      <c r="PZ162" s="43"/>
      <c r="QA162" s="43"/>
      <c r="QB162" s="43"/>
      <c r="QC162" s="43"/>
      <c r="QD162" s="43"/>
      <c r="QE162" s="43"/>
      <c r="QF162" s="43"/>
      <c r="QG162" s="43"/>
      <c r="QH162" s="43"/>
      <c r="QI162" s="43"/>
      <c r="QJ162" s="43"/>
      <c r="QK162" s="43"/>
      <c r="QL162" s="43"/>
      <c r="QM162" s="43"/>
      <c r="QN162" s="43"/>
      <c r="QO162" s="43"/>
      <c r="QP162" s="43"/>
      <c r="QQ162" s="43"/>
      <c r="QR162" s="43"/>
      <c r="QS162" s="43"/>
      <c r="QT162" s="43"/>
      <c r="QU162" s="43"/>
      <c r="QV162" s="43"/>
      <c r="QW162" s="43"/>
      <c r="QX162" s="43"/>
      <c r="QY162" s="43"/>
      <c r="QZ162" s="43"/>
      <c r="RA162" s="43"/>
      <c r="RB162" s="43"/>
      <c r="RC162" s="43"/>
      <c r="RD162" s="43"/>
      <c r="RE162" s="43"/>
      <c r="RF162" s="43"/>
      <c r="RG162" s="43"/>
      <c r="RH162" s="43"/>
      <c r="RI162" s="43"/>
      <c r="RJ162" s="43"/>
      <c r="RK162" s="43"/>
      <c r="RL162" s="43"/>
      <c r="RM162" s="43"/>
      <c r="RN162" s="43"/>
      <c r="RO162" s="43"/>
      <c r="RP162" s="43"/>
      <c r="RQ162" s="43"/>
      <c r="RR162" s="43"/>
      <c r="RS162" s="43"/>
      <c r="RT162" s="43"/>
      <c r="RU162" s="43"/>
      <c r="RV162" s="43"/>
      <c r="RW162" s="43"/>
      <c r="RX162" s="43"/>
      <c r="RY162" s="43"/>
      <c r="RZ162" s="43"/>
      <c r="SA162" s="43"/>
      <c r="SB162" s="43"/>
      <c r="SC162" s="43"/>
      <c r="SD162" s="43"/>
      <c r="SE162" s="43"/>
      <c r="SF162" s="43"/>
      <c r="SG162" s="43"/>
      <c r="SH162" s="43"/>
      <c r="SI162" s="43"/>
      <c r="SJ162" s="43"/>
      <c r="SK162" s="43"/>
      <c r="SL162" s="43"/>
      <c r="SM162" s="43"/>
      <c r="SN162" s="43"/>
      <c r="SO162" s="43"/>
      <c r="SP162" s="43"/>
      <c r="SQ162" s="43"/>
      <c r="SR162" s="43"/>
      <c r="SS162" s="43"/>
      <c r="ST162" s="43"/>
      <c r="SU162" s="43"/>
      <c r="SV162" s="43"/>
      <c r="SW162" s="43"/>
      <c r="SX162" s="43"/>
      <c r="SY162" s="43"/>
      <c r="SZ162" s="43"/>
      <c r="TA162" s="43"/>
      <c r="TB162" s="43"/>
      <c r="TC162" s="43"/>
      <c r="TD162" s="43"/>
      <c r="TE162" s="43"/>
      <c r="TF162" s="43"/>
      <c r="TG162" s="43"/>
      <c r="TH162" s="43"/>
      <c r="TI162" s="43"/>
      <c r="TJ162" s="43"/>
      <c r="TK162" s="43"/>
      <c r="TL162" s="43"/>
      <c r="TM162" s="43"/>
      <c r="TN162" s="43"/>
      <c r="TO162" s="43"/>
      <c r="TP162" s="43"/>
      <c r="TQ162" s="43"/>
      <c r="TR162" s="43"/>
      <c r="TS162" s="43"/>
      <c r="TT162" s="43"/>
      <c r="TU162" s="43"/>
      <c r="TV162" s="43"/>
      <c r="TW162" s="43"/>
      <c r="TX162" s="43"/>
      <c r="TY162" s="43"/>
      <c r="TZ162" s="43"/>
      <c r="UA162" s="43"/>
      <c r="UB162" s="43"/>
      <c r="UC162" s="43"/>
      <c r="UD162" s="43"/>
      <c r="UE162" s="43"/>
      <c r="UF162" s="43"/>
      <c r="UG162" s="43"/>
      <c r="UH162" s="43"/>
      <c r="UI162" s="43"/>
      <c r="UJ162" s="43"/>
      <c r="UK162" s="43"/>
      <c r="UL162" s="43"/>
      <c r="UM162" s="43"/>
      <c r="UN162" s="43"/>
      <c r="UO162" s="43"/>
      <c r="UP162" s="43"/>
      <c r="UQ162" s="43"/>
      <c r="UR162" s="43"/>
      <c r="US162" s="43"/>
      <c r="UT162" s="43"/>
      <c r="UU162" s="43"/>
      <c r="UV162" s="43"/>
      <c r="UW162" s="43"/>
      <c r="UX162" s="43"/>
      <c r="UY162" s="43"/>
      <c r="UZ162" s="43"/>
      <c r="VA162" s="43"/>
      <c r="VB162" s="43"/>
      <c r="VC162" s="43"/>
      <c r="VD162" s="43"/>
      <c r="VE162" s="43"/>
      <c r="VF162" s="43"/>
      <c r="VG162" s="43"/>
      <c r="VH162" s="43"/>
      <c r="VI162" s="43"/>
      <c r="VJ162" s="43"/>
      <c r="VK162" s="43"/>
      <c r="VL162" s="43"/>
      <c r="VM162" s="43"/>
      <c r="VN162" s="43"/>
      <c r="VO162" s="43"/>
      <c r="VP162" s="43"/>
      <c r="VQ162" s="43"/>
      <c r="VR162" s="43"/>
      <c r="VS162" s="43"/>
      <c r="VT162" s="43"/>
      <c r="VU162" s="43"/>
      <c r="VV162" s="43"/>
      <c r="VW162" s="43"/>
      <c r="VX162" s="43"/>
      <c r="VY162" s="43"/>
      <c r="VZ162" s="43"/>
      <c r="WA162" s="43"/>
      <c r="WB162" s="43"/>
      <c r="WC162" s="43"/>
      <c r="WD162" s="43"/>
      <c r="WE162" s="43"/>
      <c r="WF162" s="43"/>
      <c r="WG162" s="43"/>
      <c r="WH162" s="43"/>
      <c r="WI162" s="43"/>
      <c r="WJ162" s="43"/>
      <c r="WK162" s="43"/>
      <c r="WL162" s="43"/>
      <c r="WM162" s="43"/>
      <c r="WN162" s="43"/>
      <c r="WO162" s="43"/>
      <c r="WP162" s="43"/>
      <c r="WQ162" s="43"/>
      <c r="WR162" s="43"/>
      <c r="WS162" s="43"/>
      <c r="WT162" s="43"/>
      <c r="WU162" s="43"/>
      <c r="WV162" s="43"/>
      <c r="WW162" s="43"/>
      <c r="WX162" s="43"/>
      <c r="WY162" s="43"/>
      <c r="WZ162" s="43"/>
      <c r="XA162" s="43"/>
      <c r="XB162" s="43"/>
      <c r="XC162" s="43"/>
      <c r="XD162" s="43"/>
      <c r="XE162" s="43"/>
      <c r="XF162" s="43"/>
      <c r="XG162" s="43"/>
      <c r="XH162" s="43"/>
      <c r="XI162" s="43"/>
      <c r="XJ162" s="43"/>
      <c r="XK162" s="43"/>
      <c r="XL162" s="43"/>
      <c r="XM162" s="43"/>
      <c r="XN162" s="43"/>
      <c r="XO162" s="43"/>
      <c r="XP162" s="43"/>
      <c r="XQ162" s="43"/>
      <c r="XR162" s="43"/>
      <c r="XS162" s="43"/>
      <c r="XT162" s="43"/>
      <c r="XU162" s="43"/>
      <c r="XV162" s="43"/>
      <c r="XW162" s="43"/>
      <c r="XX162" s="43"/>
      <c r="XY162" s="43"/>
      <c r="XZ162" s="43"/>
      <c r="YA162" s="43"/>
      <c r="YB162" s="43"/>
      <c r="YC162" s="43"/>
      <c r="YD162" s="43"/>
      <c r="YE162" s="43"/>
      <c r="YF162" s="43"/>
      <c r="YG162" s="43"/>
      <c r="YH162" s="43"/>
      <c r="YI162" s="43"/>
      <c r="YJ162" s="43"/>
      <c r="YK162" s="43"/>
      <c r="YL162" s="43"/>
      <c r="YM162" s="43"/>
      <c r="YN162" s="43"/>
      <c r="YO162" s="43"/>
      <c r="YP162" s="43"/>
      <c r="YQ162" s="43"/>
      <c r="YR162" s="43"/>
      <c r="YS162" s="43"/>
      <c r="YT162" s="43"/>
      <c r="YU162" s="43"/>
      <c r="YV162" s="43"/>
      <c r="YW162" s="43"/>
      <c r="YX162" s="43"/>
      <c r="YY162" s="43"/>
      <c r="YZ162" s="43"/>
      <c r="ZA162" s="43"/>
      <c r="ZB162" s="43"/>
      <c r="ZC162" s="43"/>
      <c r="ZD162" s="43"/>
      <c r="ZE162" s="43"/>
      <c r="ZF162" s="43"/>
      <c r="ZG162" s="43"/>
      <c r="ZH162" s="43"/>
      <c r="ZI162" s="43"/>
      <c r="ZJ162" s="43"/>
      <c r="ZK162" s="43"/>
      <c r="ZL162" s="43"/>
      <c r="ZM162" s="43"/>
      <c r="ZN162" s="43"/>
      <c r="ZO162" s="43"/>
      <c r="ZP162" s="43"/>
      <c r="ZQ162" s="43"/>
      <c r="ZR162" s="43"/>
      <c r="ZS162" s="43"/>
      <c r="ZT162" s="43"/>
      <c r="ZU162" s="43"/>
      <c r="ZV162" s="43"/>
      <c r="ZW162" s="43"/>
      <c r="ZX162" s="43"/>
      <c r="ZY162" s="43"/>
      <c r="ZZ162" s="43"/>
      <c r="AAA162" s="43"/>
      <c r="AAB162" s="43"/>
      <c r="AAC162" s="43"/>
      <c r="AAD162" s="43"/>
      <c r="AAE162" s="43"/>
      <c r="AAF162" s="43"/>
      <c r="AAG162" s="43"/>
      <c r="AAH162" s="43"/>
      <c r="AAI162" s="43"/>
      <c r="AAJ162" s="43"/>
      <c r="AAK162" s="43"/>
      <c r="AAL162" s="43"/>
      <c r="AAM162" s="43"/>
      <c r="AAN162" s="43"/>
      <c r="AAO162" s="43"/>
      <c r="AAP162" s="43"/>
      <c r="AAQ162" s="43"/>
      <c r="AAR162" s="43"/>
      <c r="AAS162" s="43"/>
      <c r="AAT162" s="43"/>
      <c r="AAU162" s="43"/>
      <c r="AAV162" s="43"/>
      <c r="AAW162" s="43"/>
      <c r="AAX162" s="43"/>
      <c r="AAY162" s="43"/>
      <c r="AAZ162" s="43"/>
      <c r="ABA162" s="43"/>
      <c r="ABB162" s="43"/>
      <c r="ABC162" s="43"/>
      <c r="ABD162" s="43"/>
      <c r="ABE162" s="43"/>
      <c r="ABF162" s="43"/>
      <c r="ABG162" s="43"/>
      <c r="ABH162" s="43"/>
      <c r="ABI162" s="43"/>
      <c r="ABJ162" s="43"/>
      <c r="ABK162" s="43"/>
      <c r="ABL162" s="43"/>
      <c r="ABM162" s="43"/>
      <c r="ABN162" s="43"/>
      <c r="ABO162" s="43"/>
      <c r="ABP162" s="43"/>
      <c r="ABQ162" s="43"/>
      <c r="ABR162" s="43"/>
      <c r="ABS162" s="43"/>
      <c r="ABT162" s="43"/>
      <c r="ABU162" s="43"/>
      <c r="ABV162" s="43"/>
      <c r="ABW162" s="43"/>
      <c r="ABX162" s="43"/>
      <c r="ABY162" s="43"/>
      <c r="ABZ162" s="43"/>
      <c r="ACA162" s="43"/>
      <c r="ACB162" s="43"/>
      <c r="ACC162" s="43"/>
      <c r="ACD162" s="43"/>
      <c r="ACE162" s="43"/>
      <c r="ACF162" s="43"/>
      <c r="ACG162" s="43"/>
      <c r="ACH162" s="43"/>
      <c r="ACI162" s="43"/>
      <c r="ACJ162" s="43"/>
      <c r="ACK162" s="43"/>
      <c r="ACL162" s="43"/>
      <c r="ACM162" s="43"/>
      <c r="ACN162" s="43"/>
      <c r="ACO162" s="43"/>
      <c r="ACP162" s="43"/>
      <c r="ACQ162" s="43"/>
      <c r="ACR162" s="43"/>
      <c r="ACS162" s="43"/>
      <c r="ACT162" s="43"/>
      <c r="ACU162" s="43"/>
      <c r="ACV162" s="43"/>
      <c r="ACW162" s="43"/>
      <c r="ACX162" s="43"/>
      <c r="ACY162" s="43"/>
      <c r="ACZ162" s="43"/>
      <c r="ADA162" s="43"/>
      <c r="ADB162" s="43"/>
      <c r="ADC162" s="43"/>
      <c r="ADD162" s="43"/>
      <c r="ADE162" s="43"/>
      <c r="ADF162" s="43"/>
      <c r="ADG162" s="43"/>
      <c r="ADH162" s="43"/>
      <c r="ADI162" s="43"/>
      <c r="ADJ162" s="43"/>
      <c r="ADK162" s="43"/>
      <c r="ADL162" s="43"/>
      <c r="ADM162" s="43"/>
      <c r="ADN162" s="43"/>
      <c r="ADO162" s="43"/>
      <c r="ADP162" s="43"/>
      <c r="ADQ162" s="43"/>
      <c r="ADR162" s="43"/>
      <c r="ADS162" s="43"/>
      <c r="ADT162" s="43"/>
      <c r="ADU162" s="43"/>
      <c r="ADV162" s="43"/>
      <c r="ADW162" s="43"/>
      <c r="ADX162" s="43"/>
      <c r="ADY162" s="43"/>
      <c r="ADZ162" s="43"/>
      <c r="AEA162" s="43"/>
      <c r="AEB162" s="43"/>
      <c r="AEC162" s="43"/>
      <c r="AED162" s="43"/>
      <c r="AEE162" s="43"/>
      <c r="AEF162" s="43"/>
      <c r="AEG162" s="43"/>
      <c r="AEH162" s="43"/>
      <c r="AEI162" s="43"/>
      <c r="AEJ162" s="43"/>
      <c r="AEK162" s="43"/>
      <c r="AEL162" s="43"/>
      <c r="AEM162" s="43"/>
      <c r="AEN162" s="43"/>
      <c r="AEO162" s="43"/>
      <c r="AEP162" s="43"/>
      <c r="AEQ162" s="43"/>
      <c r="AER162" s="43"/>
      <c r="AES162" s="43"/>
      <c r="AET162" s="43"/>
      <c r="AEU162" s="43"/>
      <c r="AEV162" s="43"/>
      <c r="AEW162" s="43"/>
      <c r="AEX162" s="43"/>
      <c r="AEY162" s="43"/>
      <c r="AEZ162" s="43"/>
      <c r="AFA162" s="43"/>
      <c r="AFB162" s="43"/>
      <c r="AFC162" s="43"/>
      <c r="AFD162" s="43"/>
      <c r="AFE162" s="43"/>
      <c r="AFF162" s="43"/>
      <c r="AFG162" s="43"/>
      <c r="AFH162" s="43"/>
      <c r="AFI162" s="43"/>
      <c r="AFJ162" s="43"/>
      <c r="AFK162" s="43"/>
      <c r="AFL162" s="43"/>
      <c r="AFM162" s="43"/>
      <c r="AFN162" s="43"/>
      <c r="AFO162" s="43"/>
      <c r="AFP162" s="43"/>
      <c r="AFQ162" s="43"/>
      <c r="AFR162" s="43"/>
      <c r="AFS162" s="43"/>
      <c r="AFT162" s="43"/>
      <c r="AFU162" s="43"/>
      <c r="AFV162" s="43"/>
      <c r="AFW162" s="43"/>
      <c r="AFX162" s="43"/>
      <c r="AFY162" s="43"/>
      <c r="AFZ162" s="43"/>
      <c r="AGA162" s="43"/>
      <c r="AGB162" s="43"/>
      <c r="AGC162" s="43"/>
      <c r="AGD162" s="43"/>
      <c r="AGE162" s="43"/>
      <c r="AGF162" s="43"/>
      <c r="AGG162" s="43"/>
      <c r="AGH162" s="43"/>
      <c r="AGI162" s="43"/>
      <c r="AGJ162" s="43"/>
      <c r="AGK162" s="43"/>
      <c r="AGL162" s="43"/>
      <c r="AGM162" s="43"/>
      <c r="AGN162" s="43"/>
      <c r="AGO162" s="43"/>
      <c r="AGP162" s="43"/>
      <c r="AGQ162" s="43"/>
      <c r="AGR162" s="43"/>
      <c r="AGS162" s="43"/>
      <c r="AGT162" s="43"/>
      <c r="AGU162" s="43"/>
      <c r="AGV162" s="43"/>
      <c r="AGW162" s="43"/>
      <c r="AGX162" s="43"/>
      <c r="AGY162" s="43"/>
      <c r="AGZ162" s="43"/>
      <c r="AHA162" s="43"/>
      <c r="AHB162" s="43"/>
      <c r="AHC162" s="43"/>
      <c r="AHD162" s="43"/>
      <c r="AHE162" s="43"/>
      <c r="AHF162" s="43"/>
      <c r="AHG162" s="43"/>
      <c r="AHH162" s="43"/>
      <c r="AHI162" s="43"/>
      <c r="AHJ162" s="43"/>
      <c r="AHK162" s="43"/>
      <c r="AHL162" s="43"/>
      <c r="AHM162" s="43"/>
      <c r="AHN162" s="43"/>
      <c r="AHO162" s="43"/>
      <c r="AHP162" s="43"/>
      <c r="AHQ162" s="43"/>
      <c r="AHR162" s="43"/>
      <c r="AHS162" s="43"/>
      <c r="AHT162" s="43"/>
      <c r="AHU162" s="43"/>
      <c r="AHV162" s="43"/>
      <c r="AHW162" s="43"/>
      <c r="AHX162" s="43"/>
      <c r="AHY162" s="43"/>
      <c r="AHZ162" s="43"/>
      <c r="AIA162" s="43"/>
      <c r="AIB162" s="43"/>
      <c r="AIC162" s="43"/>
      <c r="AID162" s="43"/>
      <c r="AIE162" s="43"/>
      <c r="AIF162" s="43"/>
      <c r="AIG162" s="43"/>
      <c r="AIH162" s="43"/>
      <c r="AII162" s="43"/>
      <c r="AIJ162" s="43"/>
      <c r="AIK162" s="43"/>
      <c r="AIL162" s="43"/>
      <c r="AIM162" s="43"/>
      <c r="AIN162" s="43"/>
      <c r="AIO162" s="43"/>
      <c r="AIP162" s="43"/>
      <c r="AIQ162" s="43"/>
      <c r="AIR162" s="43"/>
      <c r="AIS162" s="43"/>
      <c r="AIT162" s="43"/>
      <c r="AIU162" s="43"/>
      <c r="AIV162" s="43"/>
      <c r="AIW162" s="43"/>
      <c r="AIX162" s="43"/>
      <c r="AIY162" s="43"/>
      <c r="AIZ162" s="43"/>
      <c r="AJA162" s="43"/>
      <c r="AJB162" s="43"/>
      <c r="AJC162" s="43"/>
      <c r="AJD162" s="43"/>
      <c r="AJE162" s="43"/>
      <c r="AJF162" s="43"/>
      <c r="AJG162" s="43"/>
      <c r="AJH162" s="43"/>
      <c r="AJI162" s="43"/>
      <c r="AJJ162" s="43"/>
      <c r="AJK162" s="43"/>
      <c r="AJL162" s="43"/>
      <c r="AJM162" s="43"/>
      <c r="AJN162" s="43"/>
      <c r="AJO162" s="43"/>
      <c r="AJP162" s="43"/>
      <c r="AJQ162" s="43"/>
      <c r="AJR162" s="43"/>
      <c r="AJS162" s="43"/>
      <c r="AJT162" s="43"/>
      <c r="AJU162" s="43"/>
      <c r="AJV162" s="43"/>
      <c r="AJW162" s="43"/>
      <c r="AJX162" s="43"/>
      <c r="AJY162" s="43"/>
      <c r="AJZ162" s="43"/>
      <c r="AKA162" s="43"/>
      <c r="AKB162" s="43"/>
      <c r="AKC162" s="43"/>
      <c r="AKD162" s="43"/>
      <c r="AKE162" s="43"/>
      <c r="AKF162" s="43"/>
      <c r="AKG162" s="43"/>
      <c r="AKH162" s="43"/>
      <c r="AKI162" s="43"/>
      <c r="AKJ162" s="43"/>
      <c r="AKK162" s="43"/>
      <c r="AKL162" s="43"/>
      <c r="AKM162" s="43"/>
      <c r="AKN162" s="43"/>
      <c r="AKO162" s="43"/>
      <c r="AKP162" s="43"/>
      <c r="AKQ162" s="43"/>
      <c r="AKR162" s="43"/>
      <c r="AKS162" s="43"/>
      <c r="AKT162" s="43"/>
      <c r="AKU162" s="43"/>
      <c r="AKV162" s="43"/>
      <c r="AKW162" s="43"/>
      <c r="AKX162" s="43"/>
      <c r="AKY162" s="43"/>
      <c r="AKZ162" s="43"/>
      <c r="ALA162" s="43"/>
      <c r="ALB162" s="43"/>
      <c r="ALC162" s="43"/>
      <c r="ALD162" s="43"/>
      <c r="ALE162" s="43"/>
      <c r="ALF162" s="43"/>
      <c r="ALG162" s="43"/>
      <c r="ALH162" s="43"/>
      <c r="ALI162" s="43"/>
      <c r="ALJ162" s="43"/>
      <c r="ALK162" s="43"/>
      <c r="ALL162" s="43"/>
      <c r="ALM162" s="43"/>
      <c r="ALN162" s="43"/>
      <c r="ALO162" s="43"/>
      <c r="ALP162" s="43"/>
      <c r="ALQ162" s="43"/>
      <c r="ALR162" s="43"/>
      <c r="ALS162" s="43"/>
      <c r="ALT162" s="43"/>
      <c r="ALU162" s="43"/>
      <c r="ALV162" s="43"/>
      <c r="ALW162" s="43"/>
      <c r="ALX162" s="43"/>
      <c r="ALY162" s="43"/>
      <c r="ALZ162" s="43"/>
      <c r="AMA162" s="43"/>
      <c r="AMB162" s="43"/>
      <c r="AMC162" s="43"/>
      <c r="AMD162" s="43"/>
      <c r="AME162" s="43"/>
      <c r="AMF162" s="43"/>
      <c r="AMG162" s="43"/>
      <c r="AMH162" s="43"/>
      <c r="AMI162" s="43"/>
      <c r="AMJ162" s="43"/>
      <c r="AMK162" s="43"/>
      <c r="AML162" s="43"/>
      <c r="AMM162" s="43"/>
      <c r="AMN162" s="43"/>
      <c r="AMO162" s="43"/>
      <c r="AMP162" s="43"/>
      <c r="AMQ162" s="43"/>
      <c r="AMR162" s="43"/>
      <c r="AMS162" s="43"/>
    </row>
    <row r="163" spans="1:1033" x14ac:dyDescent="0.2">
      <c r="A163" s="380"/>
      <c r="B163" s="53">
        <v>63</v>
      </c>
      <c r="C163" s="54" t="s">
        <v>313</v>
      </c>
      <c r="D163" s="383"/>
      <c r="E163" s="162"/>
      <c r="F163" s="162"/>
      <c r="G163" s="162"/>
      <c r="H163" s="162">
        <v>2868</v>
      </c>
      <c r="I163" s="162">
        <v>1</v>
      </c>
      <c r="J163" s="162"/>
      <c r="K163" s="162"/>
      <c r="L163" s="162"/>
      <c r="M163" s="162"/>
      <c r="N163" s="163">
        <v>3373.69</v>
      </c>
      <c r="O163" s="90">
        <f t="shared" si="154"/>
        <v>931.13844000000006</v>
      </c>
      <c r="P163" s="164">
        <v>224</v>
      </c>
      <c r="Q163" s="90">
        <f t="shared" si="155"/>
        <v>67.2</v>
      </c>
      <c r="R163" s="165">
        <v>0</v>
      </c>
      <c r="S163" s="162"/>
      <c r="T163" s="90">
        <f t="shared" si="156"/>
        <v>0</v>
      </c>
      <c r="U163" s="162">
        <v>0</v>
      </c>
      <c r="V163" s="162">
        <v>0</v>
      </c>
      <c r="W163" s="162">
        <v>0</v>
      </c>
      <c r="X163" s="162">
        <v>1</v>
      </c>
      <c r="Y163" s="162">
        <v>3373.69</v>
      </c>
      <c r="Z163" s="162">
        <v>1</v>
      </c>
      <c r="AA163" s="163">
        <v>3373.69</v>
      </c>
      <c r="AB163" s="90">
        <f t="shared" si="157"/>
        <v>3373.69</v>
      </c>
      <c r="AC163" s="165">
        <v>3373.69</v>
      </c>
      <c r="AD163" s="162">
        <v>1</v>
      </c>
      <c r="AE163" s="162">
        <v>1</v>
      </c>
      <c r="AF163" s="162">
        <v>3373.69</v>
      </c>
      <c r="AG163" s="88">
        <v>750</v>
      </c>
      <c r="AH163" s="163">
        <v>3373.69</v>
      </c>
      <c r="AI163" s="90">
        <v>1850</v>
      </c>
      <c r="AJ163" s="164">
        <v>3373.69</v>
      </c>
      <c r="AK163" s="90">
        <f t="shared" si="160"/>
        <v>2622.7066060000002</v>
      </c>
      <c r="AL163" s="90">
        <v>1</v>
      </c>
      <c r="AM163" s="162">
        <v>0</v>
      </c>
      <c r="AN163" s="162">
        <v>3373.69</v>
      </c>
      <c r="AO163" s="162">
        <v>1</v>
      </c>
      <c r="AP163" s="162">
        <v>257</v>
      </c>
      <c r="AQ163" s="305">
        <v>0</v>
      </c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  <c r="IW163" s="43"/>
      <c r="IX163" s="43"/>
      <c r="IY163" s="43"/>
      <c r="IZ163" s="43"/>
      <c r="JA163" s="43"/>
      <c r="JB163" s="43"/>
      <c r="JC163" s="43"/>
      <c r="JD163" s="43"/>
      <c r="JE163" s="43"/>
      <c r="JF163" s="43"/>
      <c r="JG163" s="43"/>
      <c r="JH163" s="43"/>
      <c r="JI163" s="43"/>
      <c r="JJ163" s="43"/>
      <c r="JK163" s="43"/>
      <c r="JL163" s="43"/>
      <c r="JM163" s="43"/>
      <c r="JN163" s="43"/>
      <c r="JO163" s="43"/>
      <c r="JP163" s="43"/>
      <c r="JQ163" s="43"/>
      <c r="JR163" s="43"/>
      <c r="JS163" s="43"/>
      <c r="JT163" s="43"/>
      <c r="JU163" s="43"/>
      <c r="JV163" s="43"/>
      <c r="JW163" s="43"/>
      <c r="JX163" s="43"/>
      <c r="JY163" s="43"/>
      <c r="JZ163" s="43"/>
      <c r="KA163" s="43"/>
      <c r="KB163" s="43"/>
      <c r="KC163" s="43"/>
      <c r="KD163" s="43"/>
      <c r="KE163" s="43"/>
      <c r="KF163" s="43"/>
      <c r="KG163" s="43"/>
      <c r="KH163" s="43"/>
      <c r="KI163" s="43"/>
      <c r="KJ163" s="43"/>
      <c r="KK163" s="43"/>
      <c r="KL163" s="43"/>
      <c r="KM163" s="43"/>
      <c r="KN163" s="43"/>
      <c r="KO163" s="43"/>
      <c r="KP163" s="43"/>
      <c r="KQ163" s="43"/>
      <c r="KR163" s="43"/>
      <c r="KS163" s="43"/>
      <c r="KT163" s="43"/>
      <c r="KU163" s="43"/>
      <c r="KV163" s="43"/>
      <c r="KW163" s="43"/>
      <c r="KX163" s="43"/>
      <c r="KY163" s="43"/>
      <c r="KZ163" s="43"/>
      <c r="LA163" s="43"/>
      <c r="LB163" s="43"/>
      <c r="LC163" s="43"/>
      <c r="LD163" s="43"/>
      <c r="LE163" s="43"/>
      <c r="LF163" s="43"/>
      <c r="LG163" s="43"/>
      <c r="LH163" s="43"/>
      <c r="LI163" s="43"/>
      <c r="LJ163" s="43"/>
      <c r="LK163" s="43"/>
      <c r="LL163" s="43"/>
      <c r="LM163" s="43"/>
      <c r="LN163" s="43"/>
      <c r="LO163" s="43"/>
      <c r="LP163" s="43"/>
      <c r="LQ163" s="43"/>
      <c r="LR163" s="43"/>
      <c r="LS163" s="43"/>
      <c r="LT163" s="43"/>
      <c r="LU163" s="43"/>
      <c r="LV163" s="43"/>
      <c r="LW163" s="43"/>
      <c r="LX163" s="43"/>
      <c r="LY163" s="43"/>
      <c r="LZ163" s="43"/>
      <c r="MA163" s="43"/>
      <c r="MB163" s="43"/>
      <c r="MC163" s="43"/>
      <c r="MD163" s="43"/>
      <c r="ME163" s="43"/>
      <c r="MF163" s="43"/>
      <c r="MG163" s="43"/>
      <c r="MH163" s="43"/>
      <c r="MI163" s="43"/>
      <c r="MJ163" s="43"/>
      <c r="MK163" s="43"/>
      <c r="ML163" s="43"/>
      <c r="MM163" s="43"/>
      <c r="MN163" s="43"/>
      <c r="MO163" s="43"/>
      <c r="MP163" s="43"/>
      <c r="MQ163" s="43"/>
      <c r="MR163" s="43"/>
      <c r="MS163" s="43"/>
      <c r="MT163" s="43"/>
      <c r="MU163" s="43"/>
      <c r="MV163" s="43"/>
      <c r="MW163" s="43"/>
      <c r="MX163" s="43"/>
      <c r="MY163" s="43"/>
      <c r="MZ163" s="43"/>
      <c r="NA163" s="43"/>
      <c r="NB163" s="43"/>
      <c r="NC163" s="43"/>
      <c r="ND163" s="43"/>
      <c r="NE163" s="43"/>
      <c r="NF163" s="43"/>
      <c r="NG163" s="43"/>
      <c r="NH163" s="43"/>
      <c r="NI163" s="43"/>
      <c r="NJ163" s="43"/>
      <c r="NK163" s="43"/>
      <c r="NL163" s="43"/>
      <c r="NM163" s="43"/>
      <c r="NN163" s="43"/>
      <c r="NO163" s="43"/>
      <c r="NP163" s="43"/>
      <c r="NQ163" s="43"/>
      <c r="NR163" s="43"/>
      <c r="NS163" s="43"/>
      <c r="NT163" s="43"/>
      <c r="NU163" s="43"/>
      <c r="NV163" s="43"/>
      <c r="NW163" s="43"/>
      <c r="NX163" s="43"/>
      <c r="NY163" s="43"/>
      <c r="NZ163" s="43"/>
      <c r="OA163" s="43"/>
      <c r="OB163" s="43"/>
      <c r="OC163" s="43"/>
      <c r="OD163" s="43"/>
      <c r="OE163" s="43"/>
      <c r="OF163" s="43"/>
      <c r="OG163" s="43"/>
      <c r="OH163" s="43"/>
      <c r="OI163" s="43"/>
      <c r="OJ163" s="43"/>
      <c r="OK163" s="43"/>
      <c r="OL163" s="43"/>
      <c r="OM163" s="43"/>
      <c r="ON163" s="43"/>
      <c r="OO163" s="43"/>
      <c r="OP163" s="43"/>
      <c r="OQ163" s="43"/>
      <c r="OR163" s="43"/>
      <c r="OS163" s="43"/>
      <c r="OT163" s="43"/>
      <c r="OU163" s="43"/>
      <c r="OV163" s="43"/>
      <c r="OW163" s="43"/>
      <c r="OX163" s="43"/>
      <c r="OY163" s="43"/>
      <c r="OZ163" s="43"/>
      <c r="PA163" s="43"/>
      <c r="PB163" s="43"/>
      <c r="PC163" s="43"/>
      <c r="PD163" s="43"/>
      <c r="PE163" s="43"/>
      <c r="PF163" s="43"/>
      <c r="PG163" s="43"/>
      <c r="PH163" s="43"/>
      <c r="PI163" s="43"/>
      <c r="PJ163" s="43"/>
      <c r="PK163" s="43"/>
      <c r="PL163" s="43"/>
      <c r="PM163" s="43"/>
      <c r="PN163" s="43"/>
      <c r="PO163" s="43"/>
      <c r="PP163" s="43"/>
      <c r="PQ163" s="43"/>
      <c r="PR163" s="43"/>
      <c r="PS163" s="43"/>
      <c r="PT163" s="43"/>
      <c r="PU163" s="43"/>
      <c r="PV163" s="43"/>
      <c r="PW163" s="43"/>
      <c r="PX163" s="43"/>
      <c r="PY163" s="43"/>
      <c r="PZ163" s="43"/>
      <c r="QA163" s="43"/>
      <c r="QB163" s="43"/>
      <c r="QC163" s="43"/>
      <c r="QD163" s="43"/>
      <c r="QE163" s="43"/>
      <c r="QF163" s="43"/>
      <c r="QG163" s="43"/>
      <c r="QH163" s="43"/>
      <c r="QI163" s="43"/>
      <c r="QJ163" s="43"/>
      <c r="QK163" s="43"/>
      <c r="QL163" s="43"/>
      <c r="QM163" s="43"/>
      <c r="QN163" s="43"/>
      <c r="QO163" s="43"/>
      <c r="QP163" s="43"/>
      <c r="QQ163" s="43"/>
      <c r="QR163" s="43"/>
      <c r="QS163" s="43"/>
      <c r="QT163" s="43"/>
      <c r="QU163" s="43"/>
      <c r="QV163" s="43"/>
      <c r="QW163" s="43"/>
      <c r="QX163" s="43"/>
      <c r="QY163" s="43"/>
      <c r="QZ163" s="43"/>
      <c r="RA163" s="43"/>
      <c r="RB163" s="43"/>
      <c r="RC163" s="43"/>
      <c r="RD163" s="43"/>
      <c r="RE163" s="43"/>
      <c r="RF163" s="43"/>
      <c r="RG163" s="43"/>
      <c r="RH163" s="43"/>
      <c r="RI163" s="43"/>
      <c r="RJ163" s="43"/>
      <c r="RK163" s="43"/>
      <c r="RL163" s="43"/>
      <c r="RM163" s="43"/>
      <c r="RN163" s="43"/>
      <c r="RO163" s="43"/>
      <c r="RP163" s="43"/>
      <c r="RQ163" s="43"/>
      <c r="RR163" s="43"/>
      <c r="RS163" s="43"/>
      <c r="RT163" s="43"/>
      <c r="RU163" s="43"/>
      <c r="RV163" s="43"/>
      <c r="RW163" s="43"/>
      <c r="RX163" s="43"/>
      <c r="RY163" s="43"/>
      <c r="RZ163" s="43"/>
      <c r="SA163" s="43"/>
      <c r="SB163" s="43"/>
      <c r="SC163" s="43"/>
      <c r="SD163" s="43"/>
      <c r="SE163" s="43"/>
      <c r="SF163" s="43"/>
      <c r="SG163" s="43"/>
      <c r="SH163" s="43"/>
      <c r="SI163" s="43"/>
      <c r="SJ163" s="43"/>
      <c r="SK163" s="43"/>
      <c r="SL163" s="43"/>
      <c r="SM163" s="43"/>
      <c r="SN163" s="43"/>
      <c r="SO163" s="43"/>
      <c r="SP163" s="43"/>
      <c r="SQ163" s="43"/>
      <c r="SR163" s="43"/>
      <c r="SS163" s="43"/>
      <c r="ST163" s="43"/>
      <c r="SU163" s="43"/>
      <c r="SV163" s="43"/>
      <c r="SW163" s="43"/>
      <c r="SX163" s="43"/>
      <c r="SY163" s="43"/>
      <c r="SZ163" s="43"/>
      <c r="TA163" s="43"/>
      <c r="TB163" s="43"/>
      <c r="TC163" s="43"/>
      <c r="TD163" s="43"/>
      <c r="TE163" s="43"/>
      <c r="TF163" s="43"/>
      <c r="TG163" s="43"/>
      <c r="TH163" s="43"/>
      <c r="TI163" s="43"/>
      <c r="TJ163" s="43"/>
      <c r="TK163" s="43"/>
      <c r="TL163" s="43"/>
      <c r="TM163" s="43"/>
      <c r="TN163" s="43"/>
      <c r="TO163" s="43"/>
      <c r="TP163" s="43"/>
      <c r="TQ163" s="43"/>
      <c r="TR163" s="43"/>
      <c r="TS163" s="43"/>
      <c r="TT163" s="43"/>
      <c r="TU163" s="43"/>
      <c r="TV163" s="43"/>
      <c r="TW163" s="43"/>
      <c r="TX163" s="43"/>
      <c r="TY163" s="43"/>
      <c r="TZ163" s="43"/>
      <c r="UA163" s="43"/>
      <c r="UB163" s="43"/>
      <c r="UC163" s="43"/>
      <c r="UD163" s="43"/>
      <c r="UE163" s="43"/>
      <c r="UF163" s="43"/>
      <c r="UG163" s="43"/>
      <c r="UH163" s="43"/>
      <c r="UI163" s="43"/>
      <c r="UJ163" s="43"/>
      <c r="UK163" s="43"/>
      <c r="UL163" s="43"/>
      <c r="UM163" s="43"/>
      <c r="UN163" s="43"/>
      <c r="UO163" s="43"/>
      <c r="UP163" s="43"/>
      <c r="UQ163" s="43"/>
      <c r="UR163" s="43"/>
      <c r="US163" s="43"/>
      <c r="UT163" s="43"/>
      <c r="UU163" s="43"/>
      <c r="UV163" s="43"/>
      <c r="UW163" s="43"/>
      <c r="UX163" s="43"/>
      <c r="UY163" s="43"/>
      <c r="UZ163" s="43"/>
      <c r="VA163" s="43"/>
      <c r="VB163" s="43"/>
      <c r="VC163" s="43"/>
      <c r="VD163" s="43"/>
      <c r="VE163" s="43"/>
      <c r="VF163" s="43"/>
      <c r="VG163" s="43"/>
      <c r="VH163" s="43"/>
      <c r="VI163" s="43"/>
      <c r="VJ163" s="43"/>
      <c r="VK163" s="43"/>
      <c r="VL163" s="43"/>
      <c r="VM163" s="43"/>
      <c r="VN163" s="43"/>
      <c r="VO163" s="43"/>
      <c r="VP163" s="43"/>
      <c r="VQ163" s="43"/>
      <c r="VR163" s="43"/>
      <c r="VS163" s="43"/>
      <c r="VT163" s="43"/>
      <c r="VU163" s="43"/>
      <c r="VV163" s="43"/>
      <c r="VW163" s="43"/>
      <c r="VX163" s="43"/>
      <c r="VY163" s="43"/>
      <c r="VZ163" s="43"/>
      <c r="WA163" s="43"/>
      <c r="WB163" s="43"/>
      <c r="WC163" s="43"/>
      <c r="WD163" s="43"/>
      <c r="WE163" s="43"/>
      <c r="WF163" s="43"/>
      <c r="WG163" s="43"/>
      <c r="WH163" s="43"/>
      <c r="WI163" s="43"/>
      <c r="WJ163" s="43"/>
      <c r="WK163" s="43"/>
      <c r="WL163" s="43"/>
      <c r="WM163" s="43"/>
      <c r="WN163" s="43"/>
      <c r="WO163" s="43"/>
      <c r="WP163" s="43"/>
      <c r="WQ163" s="43"/>
      <c r="WR163" s="43"/>
      <c r="WS163" s="43"/>
      <c r="WT163" s="43"/>
      <c r="WU163" s="43"/>
      <c r="WV163" s="43"/>
      <c r="WW163" s="43"/>
      <c r="WX163" s="43"/>
      <c r="WY163" s="43"/>
      <c r="WZ163" s="43"/>
      <c r="XA163" s="43"/>
      <c r="XB163" s="43"/>
      <c r="XC163" s="43"/>
      <c r="XD163" s="43"/>
      <c r="XE163" s="43"/>
      <c r="XF163" s="43"/>
      <c r="XG163" s="43"/>
      <c r="XH163" s="43"/>
      <c r="XI163" s="43"/>
      <c r="XJ163" s="43"/>
      <c r="XK163" s="43"/>
      <c r="XL163" s="43"/>
      <c r="XM163" s="43"/>
      <c r="XN163" s="43"/>
      <c r="XO163" s="43"/>
      <c r="XP163" s="43"/>
      <c r="XQ163" s="43"/>
      <c r="XR163" s="43"/>
      <c r="XS163" s="43"/>
      <c r="XT163" s="43"/>
      <c r="XU163" s="43"/>
      <c r="XV163" s="43"/>
      <c r="XW163" s="43"/>
      <c r="XX163" s="43"/>
      <c r="XY163" s="43"/>
      <c r="XZ163" s="43"/>
      <c r="YA163" s="43"/>
      <c r="YB163" s="43"/>
      <c r="YC163" s="43"/>
      <c r="YD163" s="43"/>
      <c r="YE163" s="43"/>
      <c r="YF163" s="43"/>
      <c r="YG163" s="43"/>
      <c r="YH163" s="43"/>
      <c r="YI163" s="43"/>
      <c r="YJ163" s="43"/>
      <c r="YK163" s="43"/>
      <c r="YL163" s="43"/>
      <c r="YM163" s="43"/>
      <c r="YN163" s="43"/>
      <c r="YO163" s="43"/>
      <c r="YP163" s="43"/>
      <c r="YQ163" s="43"/>
      <c r="YR163" s="43"/>
      <c r="YS163" s="43"/>
      <c r="YT163" s="43"/>
      <c r="YU163" s="43"/>
      <c r="YV163" s="43"/>
      <c r="YW163" s="43"/>
      <c r="YX163" s="43"/>
      <c r="YY163" s="43"/>
      <c r="YZ163" s="43"/>
      <c r="ZA163" s="43"/>
      <c r="ZB163" s="43"/>
      <c r="ZC163" s="43"/>
      <c r="ZD163" s="43"/>
      <c r="ZE163" s="43"/>
      <c r="ZF163" s="43"/>
      <c r="ZG163" s="43"/>
      <c r="ZH163" s="43"/>
      <c r="ZI163" s="43"/>
      <c r="ZJ163" s="43"/>
      <c r="ZK163" s="43"/>
      <c r="ZL163" s="43"/>
      <c r="ZM163" s="43"/>
      <c r="ZN163" s="43"/>
      <c r="ZO163" s="43"/>
      <c r="ZP163" s="43"/>
      <c r="ZQ163" s="43"/>
      <c r="ZR163" s="43"/>
      <c r="ZS163" s="43"/>
      <c r="ZT163" s="43"/>
      <c r="ZU163" s="43"/>
      <c r="ZV163" s="43"/>
      <c r="ZW163" s="43"/>
      <c r="ZX163" s="43"/>
      <c r="ZY163" s="43"/>
      <c r="ZZ163" s="43"/>
      <c r="AAA163" s="43"/>
      <c r="AAB163" s="43"/>
      <c r="AAC163" s="43"/>
      <c r="AAD163" s="43"/>
      <c r="AAE163" s="43"/>
      <c r="AAF163" s="43"/>
      <c r="AAG163" s="43"/>
      <c r="AAH163" s="43"/>
      <c r="AAI163" s="43"/>
      <c r="AAJ163" s="43"/>
      <c r="AAK163" s="43"/>
      <c r="AAL163" s="43"/>
      <c r="AAM163" s="43"/>
      <c r="AAN163" s="43"/>
      <c r="AAO163" s="43"/>
      <c r="AAP163" s="43"/>
      <c r="AAQ163" s="43"/>
      <c r="AAR163" s="43"/>
      <c r="AAS163" s="43"/>
      <c r="AAT163" s="43"/>
      <c r="AAU163" s="43"/>
      <c r="AAV163" s="43"/>
      <c r="AAW163" s="43"/>
      <c r="AAX163" s="43"/>
      <c r="AAY163" s="43"/>
      <c r="AAZ163" s="43"/>
      <c r="ABA163" s="43"/>
      <c r="ABB163" s="43"/>
      <c r="ABC163" s="43"/>
      <c r="ABD163" s="43"/>
      <c r="ABE163" s="43"/>
      <c r="ABF163" s="43"/>
      <c r="ABG163" s="43"/>
      <c r="ABH163" s="43"/>
      <c r="ABI163" s="43"/>
      <c r="ABJ163" s="43"/>
      <c r="ABK163" s="43"/>
      <c r="ABL163" s="43"/>
      <c r="ABM163" s="43"/>
      <c r="ABN163" s="43"/>
      <c r="ABO163" s="43"/>
      <c r="ABP163" s="43"/>
      <c r="ABQ163" s="43"/>
      <c r="ABR163" s="43"/>
      <c r="ABS163" s="43"/>
      <c r="ABT163" s="43"/>
      <c r="ABU163" s="43"/>
      <c r="ABV163" s="43"/>
      <c r="ABW163" s="43"/>
      <c r="ABX163" s="43"/>
      <c r="ABY163" s="43"/>
      <c r="ABZ163" s="43"/>
      <c r="ACA163" s="43"/>
      <c r="ACB163" s="43"/>
      <c r="ACC163" s="43"/>
      <c r="ACD163" s="43"/>
      <c r="ACE163" s="43"/>
      <c r="ACF163" s="43"/>
      <c r="ACG163" s="43"/>
      <c r="ACH163" s="43"/>
      <c r="ACI163" s="43"/>
      <c r="ACJ163" s="43"/>
      <c r="ACK163" s="43"/>
      <c r="ACL163" s="43"/>
      <c r="ACM163" s="43"/>
      <c r="ACN163" s="43"/>
      <c r="ACO163" s="43"/>
      <c r="ACP163" s="43"/>
      <c r="ACQ163" s="43"/>
      <c r="ACR163" s="43"/>
      <c r="ACS163" s="43"/>
      <c r="ACT163" s="43"/>
      <c r="ACU163" s="43"/>
      <c r="ACV163" s="43"/>
      <c r="ACW163" s="43"/>
      <c r="ACX163" s="43"/>
      <c r="ACY163" s="43"/>
      <c r="ACZ163" s="43"/>
      <c r="ADA163" s="43"/>
      <c r="ADB163" s="43"/>
      <c r="ADC163" s="43"/>
      <c r="ADD163" s="43"/>
      <c r="ADE163" s="43"/>
      <c r="ADF163" s="43"/>
      <c r="ADG163" s="43"/>
      <c r="ADH163" s="43"/>
      <c r="ADI163" s="43"/>
      <c r="ADJ163" s="43"/>
      <c r="ADK163" s="43"/>
      <c r="ADL163" s="43"/>
      <c r="ADM163" s="43"/>
      <c r="ADN163" s="43"/>
      <c r="ADO163" s="43"/>
      <c r="ADP163" s="43"/>
      <c r="ADQ163" s="43"/>
      <c r="ADR163" s="43"/>
      <c r="ADS163" s="43"/>
      <c r="ADT163" s="43"/>
      <c r="ADU163" s="43"/>
      <c r="ADV163" s="43"/>
      <c r="ADW163" s="43"/>
      <c r="ADX163" s="43"/>
      <c r="ADY163" s="43"/>
      <c r="ADZ163" s="43"/>
      <c r="AEA163" s="43"/>
      <c r="AEB163" s="43"/>
      <c r="AEC163" s="43"/>
      <c r="AED163" s="43"/>
      <c r="AEE163" s="43"/>
      <c r="AEF163" s="43"/>
      <c r="AEG163" s="43"/>
      <c r="AEH163" s="43"/>
      <c r="AEI163" s="43"/>
      <c r="AEJ163" s="43"/>
      <c r="AEK163" s="43"/>
      <c r="AEL163" s="43"/>
      <c r="AEM163" s="43"/>
      <c r="AEN163" s="43"/>
      <c r="AEO163" s="43"/>
      <c r="AEP163" s="43"/>
      <c r="AEQ163" s="43"/>
      <c r="AER163" s="43"/>
      <c r="AES163" s="43"/>
      <c r="AET163" s="43"/>
      <c r="AEU163" s="43"/>
      <c r="AEV163" s="43"/>
      <c r="AEW163" s="43"/>
      <c r="AEX163" s="43"/>
      <c r="AEY163" s="43"/>
      <c r="AEZ163" s="43"/>
      <c r="AFA163" s="43"/>
      <c r="AFB163" s="43"/>
      <c r="AFC163" s="43"/>
      <c r="AFD163" s="43"/>
      <c r="AFE163" s="43"/>
      <c r="AFF163" s="43"/>
      <c r="AFG163" s="43"/>
      <c r="AFH163" s="43"/>
      <c r="AFI163" s="43"/>
      <c r="AFJ163" s="43"/>
      <c r="AFK163" s="43"/>
      <c r="AFL163" s="43"/>
      <c r="AFM163" s="43"/>
      <c r="AFN163" s="43"/>
      <c r="AFO163" s="43"/>
      <c r="AFP163" s="43"/>
      <c r="AFQ163" s="43"/>
      <c r="AFR163" s="43"/>
      <c r="AFS163" s="43"/>
      <c r="AFT163" s="43"/>
      <c r="AFU163" s="43"/>
      <c r="AFV163" s="43"/>
      <c r="AFW163" s="43"/>
      <c r="AFX163" s="43"/>
      <c r="AFY163" s="43"/>
      <c r="AFZ163" s="43"/>
      <c r="AGA163" s="43"/>
      <c r="AGB163" s="43"/>
      <c r="AGC163" s="43"/>
      <c r="AGD163" s="43"/>
      <c r="AGE163" s="43"/>
      <c r="AGF163" s="43"/>
      <c r="AGG163" s="43"/>
      <c r="AGH163" s="43"/>
      <c r="AGI163" s="43"/>
      <c r="AGJ163" s="43"/>
      <c r="AGK163" s="43"/>
      <c r="AGL163" s="43"/>
      <c r="AGM163" s="43"/>
      <c r="AGN163" s="43"/>
      <c r="AGO163" s="43"/>
      <c r="AGP163" s="43"/>
      <c r="AGQ163" s="43"/>
      <c r="AGR163" s="43"/>
      <c r="AGS163" s="43"/>
      <c r="AGT163" s="43"/>
      <c r="AGU163" s="43"/>
      <c r="AGV163" s="43"/>
      <c r="AGW163" s="43"/>
      <c r="AGX163" s="43"/>
      <c r="AGY163" s="43"/>
      <c r="AGZ163" s="43"/>
      <c r="AHA163" s="43"/>
      <c r="AHB163" s="43"/>
      <c r="AHC163" s="43"/>
      <c r="AHD163" s="43"/>
      <c r="AHE163" s="43"/>
      <c r="AHF163" s="43"/>
      <c r="AHG163" s="43"/>
      <c r="AHH163" s="43"/>
      <c r="AHI163" s="43"/>
      <c r="AHJ163" s="43"/>
      <c r="AHK163" s="43"/>
      <c r="AHL163" s="43"/>
      <c r="AHM163" s="43"/>
      <c r="AHN163" s="43"/>
      <c r="AHO163" s="43"/>
      <c r="AHP163" s="43"/>
      <c r="AHQ163" s="43"/>
      <c r="AHR163" s="43"/>
      <c r="AHS163" s="43"/>
      <c r="AHT163" s="43"/>
      <c r="AHU163" s="43"/>
      <c r="AHV163" s="43"/>
      <c r="AHW163" s="43"/>
      <c r="AHX163" s="43"/>
      <c r="AHY163" s="43"/>
      <c r="AHZ163" s="43"/>
      <c r="AIA163" s="43"/>
      <c r="AIB163" s="43"/>
      <c r="AIC163" s="43"/>
      <c r="AID163" s="43"/>
      <c r="AIE163" s="43"/>
      <c r="AIF163" s="43"/>
      <c r="AIG163" s="43"/>
      <c r="AIH163" s="43"/>
      <c r="AII163" s="43"/>
      <c r="AIJ163" s="43"/>
      <c r="AIK163" s="43"/>
      <c r="AIL163" s="43"/>
      <c r="AIM163" s="43"/>
      <c r="AIN163" s="43"/>
      <c r="AIO163" s="43"/>
      <c r="AIP163" s="43"/>
      <c r="AIQ163" s="43"/>
      <c r="AIR163" s="43"/>
      <c r="AIS163" s="43"/>
      <c r="AIT163" s="43"/>
      <c r="AIU163" s="43"/>
      <c r="AIV163" s="43"/>
      <c r="AIW163" s="43"/>
      <c r="AIX163" s="43"/>
      <c r="AIY163" s="43"/>
      <c r="AIZ163" s="43"/>
      <c r="AJA163" s="43"/>
      <c r="AJB163" s="43"/>
      <c r="AJC163" s="43"/>
      <c r="AJD163" s="43"/>
      <c r="AJE163" s="43"/>
      <c r="AJF163" s="43"/>
      <c r="AJG163" s="43"/>
      <c r="AJH163" s="43"/>
      <c r="AJI163" s="43"/>
      <c r="AJJ163" s="43"/>
      <c r="AJK163" s="43"/>
      <c r="AJL163" s="43"/>
      <c r="AJM163" s="43"/>
      <c r="AJN163" s="43"/>
      <c r="AJO163" s="43"/>
      <c r="AJP163" s="43"/>
      <c r="AJQ163" s="43"/>
      <c r="AJR163" s="43"/>
      <c r="AJS163" s="43"/>
      <c r="AJT163" s="43"/>
      <c r="AJU163" s="43"/>
      <c r="AJV163" s="43"/>
      <c r="AJW163" s="43"/>
      <c r="AJX163" s="43"/>
      <c r="AJY163" s="43"/>
      <c r="AJZ163" s="43"/>
      <c r="AKA163" s="43"/>
      <c r="AKB163" s="43"/>
      <c r="AKC163" s="43"/>
      <c r="AKD163" s="43"/>
      <c r="AKE163" s="43"/>
      <c r="AKF163" s="43"/>
      <c r="AKG163" s="43"/>
      <c r="AKH163" s="43"/>
      <c r="AKI163" s="43"/>
      <c r="AKJ163" s="43"/>
      <c r="AKK163" s="43"/>
      <c r="AKL163" s="43"/>
      <c r="AKM163" s="43"/>
      <c r="AKN163" s="43"/>
      <c r="AKO163" s="43"/>
      <c r="AKP163" s="43"/>
      <c r="AKQ163" s="43"/>
      <c r="AKR163" s="43"/>
      <c r="AKS163" s="43"/>
      <c r="AKT163" s="43"/>
      <c r="AKU163" s="43"/>
      <c r="AKV163" s="43"/>
      <c r="AKW163" s="43"/>
      <c r="AKX163" s="43"/>
      <c r="AKY163" s="43"/>
      <c r="AKZ163" s="43"/>
      <c r="ALA163" s="43"/>
      <c r="ALB163" s="43"/>
      <c r="ALC163" s="43"/>
      <c r="ALD163" s="43"/>
      <c r="ALE163" s="43"/>
      <c r="ALF163" s="43"/>
      <c r="ALG163" s="43"/>
      <c r="ALH163" s="43"/>
      <c r="ALI163" s="43"/>
      <c r="ALJ163" s="43"/>
      <c r="ALK163" s="43"/>
      <c r="ALL163" s="43"/>
      <c r="ALM163" s="43"/>
      <c r="ALN163" s="43"/>
      <c r="ALO163" s="43"/>
      <c r="ALP163" s="43"/>
      <c r="ALQ163" s="43"/>
      <c r="ALR163" s="43"/>
      <c r="ALS163" s="43"/>
      <c r="ALT163" s="43"/>
      <c r="ALU163" s="43"/>
      <c r="ALV163" s="43"/>
      <c r="ALW163" s="43"/>
      <c r="ALX163" s="43"/>
      <c r="ALY163" s="43"/>
      <c r="ALZ163" s="43"/>
      <c r="AMA163" s="43"/>
      <c r="AMB163" s="43"/>
      <c r="AMC163" s="43"/>
      <c r="AMD163" s="43"/>
      <c r="AME163" s="43"/>
      <c r="AMF163" s="43"/>
      <c r="AMG163" s="43"/>
      <c r="AMH163" s="43"/>
      <c r="AMI163" s="43"/>
      <c r="AMJ163" s="43"/>
      <c r="AMK163" s="43"/>
      <c r="AML163" s="43"/>
      <c r="AMM163" s="43"/>
      <c r="AMN163" s="43"/>
      <c r="AMO163" s="43"/>
      <c r="AMP163" s="43"/>
      <c r="AMQ163" s="43"/>
      <c r="AMR163" s="43"/>
      <c r="AMS163" s="43"/>
    </row>
    <row r="164" spans="1:1033" x14ac:dyDescent="0.2">
      <c r="A164" s="380"/>
      <c r="B164" s="53">
        <v>65</v>
      </c>
      <c r="C164" s="54" t="s">
        <v>51</v>
      </c>
      <c r="D164" s="383"/>
      <c r="E164" s="162">
        <v>2667</v>
      </c>
      <c r="F164" s="162"/>
      <c r="G164" s="162"/>
      <c r="H164" s="162">
        <v>3677</v>
      </c>
      <c r="I164" s="162">
        <v>1</v>
      </c>
      <c r="J164" s="162">
        <v>130</v>
      </c>
      <c r="K164" s="162">
        <v>130</v>
      </c>
      <c r="L164" s="162">
        <v>532.41</v>
      </c>
      <c r="M164" s="162">
        <v>65.02</v>
      </c>
      <c r="N164" s="163">
        <v>5165.83</v>
      </c>
      <c r="O164" s="90">
        <v>1100</v>
      </c>
      <c r="P164" s="164">
        <v>1200</v>
      </c>
      <c r="Q164" s="90">
        <f t="shared" si="155"/>
        <v>360</v>
      </c>
      <c r="R164" s="165">
        <v>1200</v>
      </c>
      <c r="S164" s="162">
        <v>3965.83</v>
      </c>
      <c r="T164" s="90">
        <v>90</v>
      </c>
      <c r="U164" s="162">
        <v>0</v>
      </c>
      <c r="V164" s="162">
        <v>0</v>
      </c>
      <c r="W164" s="162">
        <v>0</v>
      </c>
      <c r="X164" s="162">
        <v>1</v>
      </c>
      <c r="Y164" s="162">
        <v>5165.83</v>
      </c>
      <c r="Z164" s="162">
        <v>1</v>
      </c>
      <c r="AA164" s="163">
        <v>5165.83</v>
      </c>
      <c r="AB164" s="90">
        <f t="shared" si="157"/>
        <v>5165.83</v>
      </c>
      <c r="AC164" s="165">
        <v>5165.83</v>
      </c>
      <c r="AD164" s="162">
        <v>1</v>
      </c>
      <c r="AE164" s="162">
        <v>1</v>
      </c>
      <c r="AF164" s="162">
        <v>5165.83</v>
      </c>
      <c r="AG164" s="88">
        <v>1300</v>
      </c>
      <c r="AH164" s="163">
        <v>5165.83</v>
      </c>
      <c r="AI164" s="90">
        <v>2750</v>
      </c>
      <c r="AJ164" s="164">
        <v>5165.83</v>
      </c>
      <c r="AK164" s="90">
        <f t="shared" si="160"/>
        <v>4015.9162419999998</v>
      </c>
      <c r="AL164" s="90">
        <v>1</v>
      </c>
      <c r="AM164" s="162">
        <v>0</v>
      </c>
      <c r="AN164" s="162">
        <v>5165.83</v>
      </c>
      <c r="AO164" s="162">
        <v>1</v>
      </c>
      <c r="AP164" s="162">
        <v>260</v>
      </c>
      <c r="AQ164" s="305">
        <v>0</v>
      </c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  <c r="IW164" s="43"/>
      <c r="IX164" s="43"/>
      <c r="IY164" s="43"/>
      <c r="IZ164" s="43"/>
      <c r="JA164" s="43"/>
      <c r="JB164" s="43"/>
      <c r="JC164" s="43"/>
      <c r="JD164" s="43"/>
      <c r="JE164" s="43"/>
      <c r="JF164" s="43"/>
      <c r="JG164" s="43"/>
      <c r="JH164" s="43"/>
      <c r="JI164" s="43"/>
      <c r="JJ164" s="43"/>
      <c r="JK164" s="43"/>
      <c r="JL164" s="43"/>
      <c r="JM164" s="43"/>
      <c r="JN164" s="43"/>
      <c r="JO164" s="43"/>
      <c r="JP164" s="43"/>
      <c r="JQ164" s="43"/>
      <c r="JR164" s="43"/>
      <c r="JS164" s="43"/>
      <c r="JT164" s="43"/>
      <c r="JU164" s="43"/>
      <c r="JV164" s="43"/>
      <c r="JW164" s="43"/>
      <c r="JX164" s="43"/>
      <c r="JY164" s="43"/>
      <c r="JZ164" s="43"/>
      <c r="KA164" s="43"/>
      <c r="KB164" s="43"/>
      <c r="KC164" s="43"/>
      <c r="KD164" s="43"/>
      <c r="KE164" s="43"/>
      <c r="KF164" s="43"/>
      <c r="KG164" s="43"/>
      <c r="KH164" s="43"/>
      <c r="KI164" s="43"/>
      <c r="KJ164" s="43"/>
      <c r="KK164" s="43"/>
      <c r="KL164" s="43"/>
      <c r="KM164" s="43"/>
      <c r="KN164" s="43"/>
      <c r="KO164" s="43"/>
      <c r="KP164" s="43"/>
      <c r="KQ164" s="43"/>
      <c r="KR164" s="43"/>
      <c r="KS164" s="43"/>
      <c r="KT164" s="43"/>
      <c r="KU164" s="43"/>
      <c r="KV164" s="43"/>
      <c r="KW164" s="43"/>
      <c r="KX164" s="43"/>
      <c r="KY164" s="43"/>
      <c r="KZ164" s="43"/>
      <c r="LA164" s="43"/>
      <c r="LB164" s="43"/>
      <c r="LC164" s="43"/>
      <c r="LD164" s="43"/>
      <c r="LE164" s="43"/>
      <c r="LF164" s="43"/>
      <c r="LG164" s="43"/>
      <c r="LH164" s="43"/>
      <c r="LI164" s="43"/>
      <c r="LJ164" s="43"/>
      <c r="LK164" s="43"/>
      <c r="LL164" s="43"/>
      <c r="LM164" s="43"/>
      <c r="LN164" s="43"/>
      <c r="LO164" s="43"/>
      <c r="LP164" s="43"/>
      <c r="LQ164" s="43"/>
      <c r="LR164" s="43"/>
      <c r="LS164" s="43"/>
      <c r="LT164" s="43"/>
      <c r="LU164" s="43"/>
      <c r="LV164" s="43"/>
      <c r="LW164" s="43"/>
      <c r="LX164" s="43"/>
      <c r="LY164" s="43"/>
      <c r="LZ164" s="43"/>
      <c r="MA164" s="43"/>
      <c r="MB164" s="43"/>
      <c r="MC164" s="43"/>
      <c r="MD164" s="43"/>
      <c r="ME164" s="43"/>
      <c r="MF164" s="43"/>
      <c r="MG164" s="43"/>
      <c r="MH164" s="43"/>
      <c r="MI164" s="43"/>
      <c r="MJ164" s="43"/>
      <c r="MK164" s="43"/>
      <c r="ML164" s="43"/>
      <c r="MM164" s="43"/>
      <c r="MN164" s="43"/>
      <c r="MO164" s="43"/>
      <c r="MP164" s="43"/>
      <c r="MQ164" s="43"/>
      <c r="MR164" s="43"/>
      <c r="MS164" s="43"/>
      <c r="MT164" s="43"/>
      <c r="MU164" s="43"/>
      <c r="MV164" s="43"/>
      <c r="MW164" s="43"/>
      <c r="MX164" s="43"/>
      <c r="MY164" s="43"/>
      <c r="MZ164" s="43"/>
      <c r="NA164" s="43"/>
      <c r="NB164" s="43"/>
      <c r="NC164" s="43"/>
      <c r="ND164" s="43"/>
      <c r="NE164" s="43"/>
      <c r="NF164" s="43"/>
      <c r="NG164" s="43"/>
      <c r="NH164" s="43"/>
      <c r="NI164" s="43"/>
      <c r="NJ164" s="43"/>
      <c r="NK164" s="43"/>
      <c r="NL164" s="43"/>
      <c r="NM164" s="43"/>
      <c r="NN164" s="43"/>
      <c r="NO164" s="43"/>
      <c r="NP164" s="43"/>
      <c r="NQ164" s="43"/>
      <c r="NR164" s="43"/>
      <c r="NS164" s="43"/>
      <c r="NT164" s="43"/>
      <c r="NU164" s="43"/>
      <c r="NV164" s="43"/>
      <c r="NW164" s="43"/>
      <c r="NX164" s="43"/>
      <c r="NY164" s="43"/>
      <c r="NZ164" s="43"/>
      <c r="OA164" s="43"/>
      <c r="OB164" s="43"/>
      <c r="OC164" s="43"/>
      <c r="OD164" s="43"/>
      <c r="OE164" s="43"/>
      <c r="OF164" s="43"/>
      <c r="OG164" s="43"/>
      <c r="OH164" s="43"/>
      <c r="OI164" s="43"/>
      <c r="OJ164" s="43"/>
      <c r="OK164" s="43"/>
      <c r="OL164" s="43"/>
      <c r="OM164" s="43"/>
      <c r="ON164" s="43"/>
      <c r="OO164" s="43"/>
      <c r="OP164" s="43"/>
      <c r="OQ164" s="43"/>
      <c r="OR164" s="43"/>
      <c r="OS164" s="43"/>
      <c r="OT164" s="43"/>
      <c r="OU164" s="43"/>
      <c r="OV164" s="43"/>
      <c r="OW164" s="43"/>
      <c r="OX164" s="43"/>
      <c r="OY164" s="43"/>
      <c r="OZ164" s="43"/>
      <c r="PA164" s="43"/>
      <c r="PB164" s="43"/>
      <c r="PC164" s="43"/>
      <c r="PD164" s="43"/>
      <c r="PE164" s="43"/>
      <c r="PF164" s="43"/>
      <c r="PG164" s="43"/>
      <c r="PH164" s="43"/>
      <c r="PI164" s="43"/>
      <c r="PJ164" s="43"/>
      <c r="PK164" s="43"/>
      <c r="PL164" s="43"/>
      <c r="PM164" s="43"/>
      <c r="PN164" s="43"/>
      <c r="PO164" s="43"/>
      <c r="PP164" s="43"/>
      <c r="PQ164" s="43"/>
      <c r="PR164" s="43"/>
      <c r="PS164" s="43"/>
      <c r="PT164" s="43"/>
      <c r="PU164" s="43"/>
      <c r="PV164" s="43"/>
      <c r="PW164" s="43"/>
      <c r="PX164" s="43"/>
      <c r="PY164" s="43"/>
      <c r="PZ164" s="43"/>
      <c r="QA164" s="43"/>
      <c r="QB164" s="43"/>
      <c r="QC164" s="43"/>
      <c r="QD164" s="43"/>
      <c r="QE164" s="43"/>
      <c r="QF164" s="43"/>
      <c r="QG164" s="43"/>
      <c r="QH164" s="43"/>
      <c r="QI164" s="43"/>
      <c r="QJ164" s="43"/>
      <c r="QK164" s="43"/>
      <c r="QL164" s="43"/>
      <c r="QM164" s="43"/>
      <c r="QN164" s="43"/>
      <c r="QO164" s="43"/>
      <c r="QP164" s="43"/>
      <c r="QQ164" s="43"/>
      <c r="QR164" s="43"/>
      <c r="QS164" s="43"/>
      <c r="QT164" s="43"/>
      <c r="QU164" s="43"/>
      <c r="QV164" s="43"/>
      <c r="QW164" s="43"/>
      <c r="QX164" s="43"/>
      <c r="QY164" s="43"/>
      <c r="QZ164" s="43"/>
      <c r="RA164" s="43"/>
      <c r="RB164" s="43"/>
      <c r="RC164" s="43"/>
      <c r="RD164" s="43"/>
      <c r="RE164" s="43"/>
      <c r="RF164" s="43"/>
      <c r="RG164" s="43"/>
      <c r="RH164" s="43"/>
      <c r="RI164" s="43"/>
      <c r="RJ164" s="43"/>
      <c r="RK164" s="43"/>
      <c r="RL164" s="43"/>
      <c r="RM164" s="43"/>
      <c r="RN164" s="43"/>
      <c r="RO164" s="43"/>
      <c r="RP164" s="43"/>
      <c r="RQ164" s="43"/>
      <c r="RR164" s="43"/>
      <c r="RS164" s="43"/>
      <c r="RT164" s="43"/>
      <c r="RU164" s="43"/>
      <c r="RV164" s="43"/>
      <c r="RW164" s="43"/>
      <c r="RX164" s="43"/>
      <c r="RY164" s="43"/>
      <c r="RZ164" s="43"/>
      <c r="SA164" s="43"/>
      <c r="SB164" s="43"/>
      <c r="SC164" s="43"/>
      <c r="SD164" s="43"/>
      <c r="SE164" s="43"/>
      <c r="SF164" s="43"/>
      <c r="SG164" s="43"/>
      <c r="SH164" s="43"/>
      <c r="SI164" s="43"/>
      <c r="SJ164" s="43"/>
      <c r="SK164" s="43"/>
      <c r="SL164" s="43"/>
      <c r="SM164" s="43"/>
      <c r="SN164" s="43"/>
      <c r="SO164" s="43"/>
      <c r="SP164" s="43"/>
      <c r="SQ164" s="43"/>
      <c r="SR164" s="43"/>
      <c r="SS164" s="43"/>
      <c r="ST164" s="43"/>
      <c r="SU164" s="43"/>
      <c r="SV164" s="43"/>
      <c r="SW164" s="43"/>
      <c r="SX164" s="43"/>
      <c r="SY164" s="43"/>
      <c r="SZ164" s="43"/>
      <c r="TA164" s="43"/>
      <c r="TB164" s="43"/>
      <c r="TC164" s="43"/>
      <c r="TD164" s="43"/>
      <c r="TE164" s="43"/>
      <c r="TF164" s="43"/>
      <c r="TG164" s="43"/>
      <c r="TH164" s="43"/>
      <c r="TI164" s="43"/>
      <c r="TJ164" s="43"/>
      <c r="TK164" s="43"/>
      <c r="TL164" s="43"/>
      <c r="TM164" s="43"/>
      <c r="TN164" s="43"/>
      <c r="TO164" s="43"/>
      <c r="TP164" s="43"/>
      <c r="TQ164" s="43"/>
      <c r="TR164" s="43"/>
      <c r="TS164" s="43"/>
      <c r="TT164" s="43"/>
      <c r="TU164" s="43"/>
      <c r="TV164" s="43"/>
      <c r="TW164" s="43"/>
      <c r="TX164" s="43"/>
      <c r="TY164" s="43"/>
      <c r="TZ164" s="43"/>
      <c r="UA164" s="43"/>
      <c r="UB164" s="43"/>
      <c r="UC164" s="43"/>
      <c r="UD164" s="43"/>
      <c r="UE164" s="43"/>
      <c r="UF164" s="43"/>
      <c r="UG164" s="43"/>
      <c r="UH164" s="43"/>
      <c r="UI164" s="43"/>
      <c r="UJ164" s="43"/>
      <c r="UK164" s="43"/>
      <c r="UL164" s="43"/>
      <c r="UM164" s="43"/>
      <c r="UN164" s="43"/>
      <c r="UO164" s="43"/>
      <c r="UP164" s="43"/>
      <c r="UQ164" s="43"/>
      <c r="UR164" s="43"/>
      <c r="US164" s="43"/>
      <c r="UT164" s="43"/>
      <c r="UU164" s="43"/>
      <c r="UV164" s="43"/>
      <c r="UW164" s="43"/>
      <c r="UX164" s="43"/>
      <c r="UY164" s="43"/>
      <c r="UZ164" s="43"/>
      <c r="VA164" s="43"/>
      <c r="VB164" s="43"/>
      <c r="VC164" s="43"/>
      <c r="VD164" s="43"/>
      <c r="VE164" s="43"/>
      <c r="VF164" s="43"/>
      <c r="VG164" s="43"/>
      <c r="VH164" s="43"/>
      <c r="VI164" s="43"/>
      <c r="VJ164" s="43"/>
      <c r="VK164" s="43"/>
      <c r="VL164" s="43"/>
      <c r="VM164" s="43"/>
      <c r="VN164" s="43"/>
      <c r="VO164" s="43"/>
      <c r="VP164" s="43"/>
      <c r="VQ164" s="43"/>
      <c r="VR164" s="43"/>
      <c r="VS164" s="43"/>
      <c r="VT164" s="43"/>
      <c r="VU164" s="43"/>
      <c r="VV164" s="43"/>
      <c r="VW164" s="43"/>
      <c r="VX164" s="43"/>
      <c r="VY164" s="43"/>
      <c r="VZ164" s="43"/>
      <c r="WA164" s="43"/>
      <c r="WB164" s="43"/>
      <c r="WC164" s="43"/>
      <c r="WD164" s="43"/>
      <c r="WE164" s="43"/>
      <c r="WF164" s="43"/>
      <c r="WG164" s="43"/>
      <c r="WH164" s="43"/>
      <c r="WI164" s="43"/>
      <c r="WJ164" s="43"/>
      <c r="WK164" s="43"/>
      <c r="WL164" s="43"/>
      <c r="WM164" s="43"/>
      <c r="WN164" s="43"/>
      <c r="WO164" s="43"/>
      <c r="WP164" s="43"/>
      <c r="WQ164" s="43"/>
      <c r="WR164" s="43"/>
      <c r="WS164" s="43"/>
      <c r="WT164" s="43"/>
      <c r="WU164" s="43"/>
      <c r="WV164" s="43"/>
      <c r="WW164" s="43"/>
      <c r="WX164" s="43"/>
      <c r="WY164" s="43"/>
      <c r="WZ164" s="43"/>
      <c r="XA164" s="43"/>
      <c r="XB164" s="43"/>
      <c r="XC164" s="43"/>
      <c r="XD164" s="43"/>
      <c r="XE164" s="43"/>
      <c r="XF164" s="43"/>
      <c r="XG164" s="43"/>
      <c r="XH164" s="43"/>
      <c r="XI164" s="43"/>
      <c r="XJ164" s="43"/>
      <c r="XK164" s="43"/>
      <c r="XL164" s="43"/>
      <c r="XM164" s="43"/>
      <c r="XN164" s="43"/>
      <c r="XO164" s="43"/>
      <c r="XP164" s="43"/>
      <c r="XQ164" s="43"/>
      <c r="XR164" s="43"/>
      <c r="XS164" s="43"/>
      <c r="XT164" s="43"/>
      <c r="XU164" s="43"/>
      <c r="XV164" s="43"/>
      <c r="XW164" s="43"/>
      <c r="XX164" s="43"/>
      <c r="XY164" s="43"/>
      <c r="XZ164" s="43"/>
      <c r="YA164" s="43"/>
      <c r="YB164" s="43"/>
      <c r="YC164" s="43"/>
      <c r="YD164" s="43"/>
      <c r="YE164" s="43"/>
      <c r="YF164" s="43"/>
      <c r="YG164" s="43"/>
      <c r="YH164" s="43"/>
      <c r="YI164" s="43"/>
      <c r="YJ164" s="43"/>
      <c r="YK164" s="43"/>
      <c r="YL164" s="43"/>
      <c r="YM164" s="43"/>
      <c r="YN164" s="43"/>
      <c r="YO164" s="43"/>
      <c r="YP164" s="43"/>
      <c r="YQ164" s="43"/>
      <c r="YR164" s="43"/>
      <c r="YS164" s="43"/>
      <c r="YT164" s="43"/>
      <c r="YU164" s="43"/>
      <c r="YV164" s="43"/>
      <c r="YW164" s="43"/>
      <c r="YX164" s="43"/>
      <c r="YY164" s="43"/>
      <c r="YZ164" s="43"/>
      <c r="ZA164" s="43"/>
      <c r="ZB164" s="43"/>
      <c r="ZC164" s="43"/>
      <c r="ZD164" s="43"/>
      <c r="ZE164" s="43"/>
      <c r="ZF164" s="43"/>
      <c r="ZG164" s="43"/>
      <c r="ZH164" s="43"/>
      <c r="ZI164" s="43"/>
      <c r="ZJ164" s="43"/>
      <c r="ZK164" s="43"/>
      <c r="ZL164" s="43"/>
      <c r="ZM164" s="43"/>
      <c r="ZN164" s="43"/>
      <c r="ZO164" s="43"/>
      <c r="ZP164" s="43"/>
      <c r="ZQ164" s="43"/>
      <c r="ZR164" s="43"/>
      <c r="ZS164" s="43"/>
      <c r="ZT164" s="43"/>
      <c r="ZU164" s="43"/>
      <c r="ZV164" s="43"/>
      <c r="ZW164" s="43"/>
      <c r="ZX164" s="43"/>
      <c r="ZY164" s="43"/>
      <c r="ZZ164" s="43"/>
      <c r="AAA164" s="43"/>
      <c r="AAB164" s="43"/>
      <c r="AAC164" s="43"/>
      <c r="AAD164" s="43"/>
      <c r="AAE164" s="43"/>
      <c r="AAF164" s="43"/>
      <c r="AAG164" s="43"/>
      <c r="AAH164" s="43"/>
      <c r="AAI164" s="43"/>
      <c r="AAJ164" s="43"/>
      <c r="AAK164" s="43"/>
      <c r="AAL164" s="43"/>
      <c r="AAM164" s="43"/>
      <c r="AAN164" s="43"/>
      <c r="AAO164" s="43"/>
      <c r="AAP164" s="43"/>
      <c r="AAQ164" s="43"/>
      <c r="AAR164" s="43"/>
      <c r="AAS164" s="43"/>
      <c r="AAT164" s="43"/>
      <c r="AAU164" s="43"/>
      <c r="AAV164" s="43"/>
      <c r="AAW164" s="43"/>
      <c r="AAX164" s="43"/>
      <c r="AAY164" s="43"/>
      <c r="AAZ164" s="43"/>
      <c r="ABA164" s="43"/>
      <c r="ABB164" s="43"/>
      <c r="ABC164" s="43"/>
      <c r="ABD164" s="43"/>
      <c r="ABE164" s="43"/>
      <c r="ABF164" s="43"/>
      <c r="ABG164" s="43"/>
      <c r="ABH164" s="43"/>
      <c r="ABI164" s="43"/>
      <c r="ABJ164" s="43"/>
      <c r="ABK164" s="43"/>
      <c r="ABL164" s="43"/>
      <c r="ABM164" s="43"/>
      <c r="ABN164" s="43"/>
      <c r="ABO164" s="43"/>
      <c r="ABP164" s="43"/>
      <c r="ABQ164" s="43"/>
      <c r="ABR164" s="43"/>
      <c r="ABS164" s="43"/>
      <c r="ABT164" s="43"/>
      <c r="ABU164" s="43"/>
      <c r="ABV164" s="43"/>
      <c r="ABW164" s="43"/>
      <c r="ABX164" s="43"/>
      <c r="ABY164" s="43"/>
      <c r="ABZ164" s="43"/>
      <c r="ACA164" s="43"/>
      <c r="ACB164" s="43"/>
      <c r="ACC164" s="43"/>
      <c r="ACD164" s="43"/>
      <c r="ACE164" s="43"/>
      <c r="ACF164" s="43"/>
      <c r="ACG164" s="43"/>
      <c r="ACH164" s="43"/>
      <c r="ACI164" s="43"/>
      <c r="ACJ164" s="43"/>
      <c r="ACK164" s="43"/>
      <c r="ACL164" s="43"/>
      <c r="ACM164" s="43"/>
      <c r="ACN164" s="43"/>
      <c r="ACO164" s="43"/>
      <c r="ACP164" s="43"/>
      <c r="ACQ164" s="43"/>
      <c r="ACR164" s="43"/>
      <c r="ACS164" s="43"/>
      <c r="ACT164" s="43"/>
      <c r="ACU164" s="43"/>
      <c r="ACV164" s="43"/>
      <c r="ACW164" s="43"/>
      <c r="ACX164" s="43"/>
      <c r="ACY164" s="43"/>
      <c r="ACZ164" s="43"/>
      <c r="ADA164" s="43"/>
      <c r="ADB164" s="43"/>
      <c r="ADC164" s="43"/>
      <c r="ADD164" s="43"/>
      <c r="ADE164" s="43"/>
      <c r="ADF164" s="43"/>
      <c r="ADG164" s="43"/>
      <c r="ADH164" s="43"/>
      <c r="ADI164" s="43"/>
      <c r="ADJ164" s="43"/>
      <c r="ADK164" s="43"/>
      <c r="ADL164" s="43"/>
      <c r="ADM164" s="43"/>
      <c r="ADN164" s="43"/>
      <c r="ADO164" s="43"/>
      <c r="ADP164" s="43"/>
      <c r="ADQ164" s="43"/>
      <c r="ADR164" s="43"/>
      <c r="ADS164" s="43"/>
      <c r="ADT164" s="43"/>
      <c r="ADU164" s="43"/>
      <c r="ADV164" s="43"/>
      <c r="ADW164" s="43"/>
      <c r="ADX164" s="43"/>
      <c r="ADY164" s="43"/>
      <c r="ADZ164" s="43"/>
      <c r="AEA164" s="43"/>
      <c r="AEB164" s="43"/>
      <c r="AEC164" s="43"/>
      <c r="AED164" s="43"/>
      <c r="AEE164" s="43"/>
      <c r="AEF164" s="43"/>
      <c r="AEG164" s="43"/>
      <c r="AEH164" s="43"/>
      <c r="AEI164" s="43"/>
      <c r="AEJ164" s="43"/>
      <c r="AEK164" s="43"/>
      <c r="AEL164" s="43"/>
      <c r="AEM164" s="43"/>
      <c r="AEN164" s="43"/>
      <c r="AEO164" s="43"/>
      <c r="AEP164" s="43"/>
      <c r="AEQ164" s="43"/>
      <c r="AER164" s="43"/>
      <c r="AES164" s="43"/>
      <c r="AET164" s="43"/>
      <c r="AEU164" s="43"/>
      <c r="AEV164" s="43"/>
      <c r="AEW164" s="43"/>
      <c r="AEX164" s="43"/>
      <c r="AEY164" s="43"/>
      <c r="AEZ164" s="43"/>
      <c r="AFA164" s="43"/>
      <c r="AFB164" s="43"/>
      <c r="AFC164" s="43"/>
      <c r="AFD164" s="43"/>
      <c r="AFE164" s="43"/>
      <c r="AFF164" s="43"/>
      <c r="AFG164" s="43"/>
      <c r="AFH164" s="43"/>
      <c r="AFI164" s="43"/>
      <c r="AFJ164" s="43"/>
      <c r="AFK164" s="43"/>
      <c r="AFL164" s="43"/>
      <c r="AFM164" s="43"/>
      <c r="AFN164" s="43"/>
      <c r="AFO164" s="43"/>
      <c r="AFP164" s="43"/>
      <c r="AFQ164" s="43"/>
      <c r="AFR164" s="43"/>
      <c r="AFS164" s="43"/>
      <c r="AFT164" s="43"/>
      <c r="AFU164" s="43"/>
      <c r="AFV164" s="43"/>
      <c r="AFW164" s="43"/>
      <c r="AFX164" s="43"/>
      <c r="AFY164" s="43"/>
      <c r="AFZ164" s="43"/>
      <c r="AGA164" s="43"/>
      <c r="AGB164" s="43"/>
      <c r="AGC164" s="43"/>
      <c r="AGD164" s="43"/>
      <c r="AGE164" s="43"/>
      <c r="AGF164" s="43"/>
      <c r="AGG164" s="43"/>
      <c r="AGH164" s="43"/>
      <c r="AGI164" s="43"/>
      <c r="AGJ164" s="43"/>
      <c r="AGK164" s="43"/>
      <c r="AGL164" s="43"/>
      <c r="AGM164" s="43"/>
      <c r="AGN164" s="43"/>
      <c r="AGO164" s="43"/>
      <c r="AGP164" s="43"/>
      <c r="AGQ164" s="43"/>
      <c r="AGR164" s="43"/>
      <c r="AGS164" s="43"/>
      <c r="AGT164" s="43"/>
      <c r="AGU164" s="43"/>
      <c r="AGV164" s="43"/>
      <c r="AGW164" s="43"/>
      <c r="AGX164" s="43"/>
      <c r="AGY164" s="43"/>
      <c r="AGZ164" s="43"/>
      <c r="AHA164" s="43"/>
      <c r="AHB164" s="43"/>
      <c r="AHC164" s="43"/>
      <c r="AHD164" s="43"/>
      <c r="AHE164" s="43"/>
      <c r="AHF164" s="43"/>
      <c r="AHG164" s="43"/>
      <c r="AHH164" s="43"/>
      <c r="AHI164" s="43"/>
      <c r="AHJ164" s="43"/>
      <c r="AHK164" s="43"/>
      <c r="AHL164" s="43"/>
      <c r="AHM164" s="43"/>
      <c r="AHN164" s="43"/>
      <c r="AHO164" s="43"/>
      <c r="AHP164" s="43"/>
      <c r="AHQ164" s="43"/>
      <c r="AHR164" s="43"/>
      <c r="AHS164" s="43"/>
      <c r="AHT164" s="43"/>
      <c r="AHU164" s="43"/>
      <c r="AHV164" s="43"/>
      <c r="AHW164" s="43"/>
      <c r="AHX164" s="43"/>
      <c r="AHY164" s="43"/>
      <c r="AHZ164" s="43"/>
      <c r="AIA164" s="43"/>
      <c r="AIB164" s="43"/>
      <c r="AIC164" s="43"/>
      <c r="AID164" s="43"/>
      <c r="AIE164" s="43"/>
      <c r="AIF164" s="43"/>
      <c r="AIG164" s="43"/>
      <c r="AIH164" s="43"/>
      <c r="AII164" s="43"/>
      <c r="AIJ164" s="43"/>
      <c r="AIK164" s="43"/>
      <c r="AIL164" s="43"/>
      <c r="AIM164" s="43"/>
      <c r="AIN164" s="43"/>
      <c r="AIO164" s="43"/>
      <c r="AIP164" s="43"/>
      <c r="AIQ164" s="43"/>
      <c r="AIR164" s="43"/>
      <c r="AIS164" s="43"/>
      <c r="AIT164" s="43"/>
      <c r="AIU164" s="43"/>
      <c r="AIV164" s="43"/>
      <c r="AIW164" s="43"/>
      <c r="AIX164" s="43"/>
      <c r="AIY164" s="43"/>
      <c r="AIZ164" s="43"/>
      <c r="AJA164" s="43"/>
      <c r="AJB164" s="43"/>
      <c r="AJC164" s="43"/>
      <c r="AJD164" s="43"/>
      <c r="AJE164" s="43"/>
      <c r="AJF164" s="43"/>
      <c r="AJG164" s="43"/>
      <c r="AJH164" s="43"/>
      <c r="AJI164" s="43"/>
      <c r="AJJ164" s="43"/>
      <c r="AJK164" s="43"/>
      <c r="AJL164" s="43"/>
      <c r="AJM164" s="43"/>
      <c r="AJN164" s="43"/>
      <c r="AJO164" s="43"/>
      <c r="AJP164" s="43"/>
      <c r="AJQ164" s="43"/>
      <c r="AJR164" s="43"/>
      <c r="AJS164" s="43"/>
      <c r="AJT164" s="43"/>
      <c r="AJU164" s="43"/>
      <c r="AJV164" s="43"/>
      <c r="AJW164" s="43"/>
      <c r="AJX164" s="43"/>
      <c r="AJY164" s="43"/>
      <c r="AJZ164" s="43"/>
      <c r="AKA164" s="43"/>
      <c r="AKB164" s="43"/>
      <c r="AKC164" s="43"/>
      <c r="AKD164" s="43"/>
      <c r="AKE164" s="43"/>
      <c r="AKF164" s="43"/>
      <c r="AKG164" s="43"/>
      <c r="AKH164" s="43"/>
      <c r="AKI164" s="43"/>
      <c r="AKJ164" s="43"/>
      <c r="AKK164" s="43"/>
      <c r="AKL164" s="43"/>
      <c r="AKM164" s="43"/>
      <c r="AKN164" s="43"/>
      <c r="AKO164" s="43"/>
      <c r="AKP164" s="43"/>
      <c r="AKQ164" s="43"/>
      <c r="AKR164" s="43"/>
      <c r="AKS164" s="43"/>
      <c r="AKT164" s="43"/>
      <c r="AKU164" s="43"/>
      <c r="AKV164" s="43"/>
      <c r="AKW164" s="43"/>
      <c r="AKX164" s="43"/>
      <c r="AKY164" s="43"/>
      <c r="AKZ164" s="43"/>
      <c r="ALA164" s="43"/>
      <c r="ALB164" s="43"/>
      <c r="ALC164" s="43"/>
      <c r="ALD164" s="43"/>
      <c r="ALE164" s="43"/>
      <c r="ALF164" s="43"/>
      <c r="ALG164" s="43"/>
      <c r="ALH164" s="43"/>
      <c r="ALI164" s="43"/>
      <c r="ALJ164" s="43"/>
      <c r="ALK164" s="43"/>
      <c r="ALL164" s="43"/>
      <c r="ALM164" s="43"/>
      <c r="ALN164" s="43"/>
      <c r="ALO164" s="43"/>
      <c r="ALP164" s="43"/>
      <c r="ALQ164" s="43"/>
      <c r="ALR164" s="43"/>
      <c r="ALS164" s="43"/>
      <c r="ALT164" s="43"/>
      <c r="ALU164" s="43"/>
      <c r="ALV164" s="43"/>
      <c r="ALW164" s="43"/>
      <c r="ALX164" s="43"/>
      <c r="ALY164" s="43"/>
      <c r="ALZ164" s="43"/>
      <c r="AMA164" s="43"/>
      <c r="AMB164" s="43"/>
      <c r="AMC164" s="43"/>
      <c r="AMD164" s="43"/>
      <c r="AME164" s="43"/>
      <c r="AMF164" s="43"/>
      <c r="AMG164" s="43"/>
      <c r="AMH164" s="43"/>
      <c r="AMI164" s="43"/>
      <c r="AMJ164" s="43"/>
      <c r="AMK164" s="43"/>
      <c r="AML164" s="43"/>
      <c r="AMM164" s="43"/>
      <c r="AMN164" s="43"/>
      <c r="AMO164" s="43"/>
      <c r="AMP164" s="43"/>
      <c r="AMQ164" s="43"/>
      <c r="AMR164" s="43"/>
      <c r="AMS164" s="43"/>
    </row>
    <row r="165" spans="1:1033" x14ac:dyDescent="0.2">
      <c r="A165" s="380"/>
      <c r="B165" s="53">
        <v>66</v>
      </c>
      <c r="C165" s="54" t="s">
        <v>314</v>
      </c>
      <c r="D165" s="383"/>
      <c r="E165" s="162"/>
      <c r="F165" s="162"/>
      <c r="G165" s="162"/>
      <c r="H165" s="162">
        <v>2834</v>
      </c>
      <c r="I165" s="162">
        <v>1</v>
      </c>
      <c r="J165" s="162">
        <v>152</v>
      </c>
      <c r="K165" s="162">
        <v>152</v>
      </c>
      <c r="L165" s="162">
        <v>640.85</v>
      </c>
      <c r="M165" s="162">
        <v>76.55</v>
      </c>
      <c r="N165" s="163">
        <v>3478.83</v>
      </c>
      <c r="O165" s="90">
        <f t="shared" si="154"/>
        <v>960.15708000000006</v>
      </c>
      <c r="P165" s="164">
        <v>0</v>
      </c>
      <c r="Q165" s="90">
        <f t="shared" si="155"/>
        <v>0</v>
      </c>
      <c r="R165" s="165">
        <v>0</v>
      </c>
      <c r="S165" s="162">
        <v>250</v>
      </c>
      <c r="T165" s="90">
        <f t="shared" si="156"/>
        <v>0</v>
      </c>
      <c r="U165" s="162">
        <v>0</v>
      </c>
      <c r="V165" s="162">
        <v>0</v>
      </c>
      <c r="W165" s="162">
        <v>0</v>
      </c>
      <c r="X165" s="162">
        <v>1</v>
      </c>
      <c r="Y165" s="162">
        <v>3478.83</v>
      </c>
      <c r="Z165" s="162">
        <v>1</v>
      </c>
      <c r="AA165" s="163">
        <v>3478.83</v>
      </c>
      <c r="AB165" s="90">
        <f t="shared" si="157"/>
        <v>3478.83</v>
      </c>
      <c r="AC165" s="165">
        <v>3478.83</v>
      </c>
      <c r="AD165" s="162">
        <v>1</v>
      </c>
      <c r="AE165" s="162">
        <v>1</v>
      </c>
      <c r="AF165" s="162">
        <v>3478.83</v>
      </c>
      <c r="AG165" s="88">
        <v>700</v>
      </c>
      <c r="AH165" s="163">
        <v>3478.83</v>
      </c>
      <c r="AI165" s="90">
        <v>1800</v>
      </c>
      <c r="AJ165" s="164">
        <v>3478.83</v>
      </c>
      <c r="AK165" s="90">
        <f t="shared" si="160"/>
        <v>2704.442442</v>
      </c>
      <c r="AL165" s="90">
        <v>1</v>
      </c>
      <c r="AM165" s="162">
        <v>0</v>
      </c>
      <c r="AN165" s="162">
        <v>3478.83</v>
      </c>
      <c r="AO165" s="162">
        <v>0</v>
      </c>
      <c r="AP165" s="162">
        <v>1526</v>
      </c>
      <c r="AQ165" s="305">
        <v>0</v>
      </c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  <c r="IW165" s="43"/>
      <c r="IX165" s="43"/>
      <c r="IY165" s="43"/>
      <c r="IZ165" s="43"/>
      <c r="JA165" s="43"/>
      <c r="JB165" s="43"/>
      <c r="JC165" s="43"/>
      <c r="JD165" s="43"/>
      <c r="JE165" s="43"/>
      <c r="JF165" s="43"/>
      <c r="JG165" s="43"/>
      <c r="JH165" s="43"/>
      <c r="JI165" s="43"/>
      <c r="JJ165" s="43"/>
      <c r="JK165" s="43"/>
      <c r="JL165" s="43"/>
      <c r="JM165" s="43"/>
      <c r="JN165" s="43"/>
      <c r="JO165" s="43"/>
      <c r="JP165" s="43"/>
      <c r="JQ165" s="43"/>
      <c r="JR165" s="43"/>
      <c r="JS165" s="43"/>
      <c r="JT165" s="43"/>
      <c r="JU165" s="43"/>
      <c r="JV165" s="43"/>
      <c r="JW165" s="43"/>
      <c r="JX165" s="43"/>
      <c r="JY165" s="43"/>
      <c r="JZ165" s="43"/>
      <c r="KA165" s="43"/>
      <c r="KB165" s="43"/>
      <c r="KC165" s="43"/>
      <c r="KD165" s="43"/>
      <c r="KE165" s="43"/>
      <c r="KF165" s="43"/>
      <c r="KG165" s="43"/>
      <c r="KH165" s="43"/>
      <c r="KI165" s="43"/>
      <c r="KJ165" s="43"/>
      <c r="KK165" s="43"/>
      <c r="KL165" s="43"/>
      <c r="KM165" s="43"/>
      <c r="KN165" s="43"/>
      <c r="KO165" s="43"/>
      <c r="KP165" s="43"/>
      <c r="KQ165" s="43"/>
      <c r="KR165" s="43"/>
      <c r="KS165" s="43"/>
      <c r="KT165" s="43"/>
      <c r="KU165" s="43"/>
      <c r="KV165" s="43"/>
      <c r="KW165" s="43"/>
      <c r="KX165" s="43"/>
      <c r="KY165" s="43"/>
      <c r="KZ165" s="43"/>
      <c r="LA165" s="43"/>
      <c r="LB165" s="43"/>
      <c r="LC165" s="43"/>
      <c r="LD165" s="43"/>
      <c r="LE165" s="43"/>
      <c r="LF165" s="43"/>
      <c r="LG165" s="43"/>
      <c r="LH165" s="43"/>
      <c r="LI165" s="43"/>
      <c r="LJ165" s="43"/>
      <c r="LK165" s="43"/>
      <c r="LL165" s="43"/>
      <c r="LM165" s="43"/>
      <c r="LN165" s="43"/>
      <c r="LO165" s="43"/>
      <c r="LP165" s="43"/>
      <c r="LQ165" s="43"/>
      <c r="LR165" s="43"/>
      <c r="LS165" s="43"/>
      <c r="LT165" s="43"/>
      <c r="LU165" s="43"/>
      <c r="LV165" s="43"/>
      <c r="LW165" s="43"/>
      <c r="LX165" s="43"/>
      <c r="LY165" s="43"/>
      <c r="LZ165" s="43"/>
      <c r="MA165" s="43"/>
      <c r="MB165" s="43"/>
      <c r="MC165" s="43"/>
      <c r="MD165" s="43"/>
      <c r="ME165" s="43"/>
      <c r="MF165" s="43"/>
      <c r="MG165" s="43"/>
      <c r="MH165" s="43"/>
      <c r="MI165" s="43"/>
      <c r="MJ165" s="43"/>
      <c r="MK165" s="43"/>
      <c r="ML165" s="43"/>
      <c r="MM165" s="43"/>
      <c r="MN165" s="43"/>
      <c r="MO165" s="43"/>
      <c r="MP165" s="43"/>
      <c r="MQ165" s="43"/>
      <c r="MR165" s="43"/>
      <c r="MS165" s="43"/>
      <c r="MT165" s="43"/>
      <c r="MU165" s="43"/>
      <c r="MV165" s="43"/>
      <c r="MW165" s="43"/>
      <c r="MX165" s="43"/>
      <c r="MY165" s="43"/>
      <c r="MZ165" s="43"/>
      <c r="NA165" s="43"/>
      <c r="NB165" s="43"/>
      <c r="NC165" s="43"/>
      <c r="ND165" s="43"/>
      <c r="NE165" s="43"/>
      <c r="NF165" s="43"/>
      <c r="NG165" s="43"/>
      <c r="NH165" s="43"/>
      <c r="NI165" s="43"/>
      <c r="NJ165" s="43"/>
      <c r="NK165" s="43"/>
      <c r="NL165" s="43"/>
      <c r="NM165" s="43"/>
      <c r="NN165" s="43"/>
      <c r="NO165" s="43"/>
      <c r="NP165" s="43"/>
      <c r="NQ165" s="43"/>
      <c r="NR165" s="43"/>
      <c r="NS165" s="43"/>
      <c r="NT165" s="43"/>
      <c r="NU165" s="43"/>
      <c r="NV165" s="43"/>
      <c r="NW165" s="43"/>
      <c r="NX165" s="43"/>
      <c r="NY165" s="43"/>
      <c r="NZ165" s="43"/>
      <c r="OA165" s="43"/>
      <c r="OB165" s="43"/>
      <c r="OC165" s="43"/>
      <c r="OD165" s="43"/>
      <c r="OE165" s="43"/>
      <c r="OF165" s="43"/>
      <c r="OG165" s="43"/>
      <c r="OH165" s="43"/>
      <c r="OI165" s="43"/>
      <c r="OJ165" s="43"/>
      <c r="OK165" s="43"/>
      <c r="OL165" s="43"/>
      <c r="OM165" s="43"/>
      <c r="ON165" s="43"/>
      <c r="OO165" s="43"/>
      <c r="OP165" s="43"/>
      <c r="OQ165" s="43"/>
      <c r="OR165" s="43"/>
      <c r="OS165" s="43"/>
      <c r="OT165" s="43"/>
      <c r="OU165" s="43"/>
      <c r="OV165" s="43"/>
      <c r="OW165" s="43"/>
      <c r="OX165" s="43"/>
      <c r="OY165" s="43"/>
      <c r="OZ165" s="43"/>
      <c r="PA165" s="43"/>
      <c r="PB165" s="43"/>
      <c r="PC165" s="43"/>
      <c r="PD165" s="43"/>
      <c r="PE165" s="43"/>
      <c r="PF165" s="43"/>
      <c r="PG165" s="43"/>
      <c r="PH165" s="43"/>
      <c r="PI165" s="43"/>
      <c r="PJ165" s="43"/>
      <c r="PK165" s="43"/>
      <c r="PL165" s="43"/>
      <c r="PM165" s="43"/>
      <c r="PN165" s="43"/>
      <c r="PO165" s="43"/>
      <c r="PP165" s="43"/>
      <c r="PQ165" s="43"/>
      <c r="PR165" s="43"/>
      <c r="PS165" s="43"/>
      <c r="PT165" s="43"/>
      <c r="PU165" s="43"/>
      <c r="PV165" s="43"/>
      <c r="PW165" s="43"/>
      <c r="PX165" s="43"/>
      <c r="PY165" s="43"/>
      <c r="PZ165" s="43"/>
      <c r="QA165" s="43"/>
      <c r="QB165" s="43"/>
      <c r="QC165" s="43"/>
      <c r="QD165" s="43"/>
      <c r="QE165" s="43"/>
      <c r="QF165" s="43"/>
      <c r="QG165" s="43"/>
      <c r="QH165" s="43"/>
      <c r="QI165" s="43"/>
      <c r="QJ165" s="43"/>
      <c r="QK165" s="43"/>
      <c r="QL165" s="43"/>
      <c r="QM165" s="43"/>
      <c r="QN165" s="43"/>
      <c r="QO165" s="43"/>
      <c r="QP165" s="43"/>
      <c r="QQ165" s="43"/>
      <c r="QR165" s="43"/>
      <c r="QS165" s="43"/>
      <c r="QT165" s="43"/>
      <c r="QU165" s="43"/>
      <c r="QV165" s="43"/>
      <c r="QW165" s="43"/>
      <c r="QX165" s="43"/>
      <c r="QY165" s="43"/>
      <c r="QZ165" s="43"/>
      <c r="RA165" s="43"/>
      <c r="RB165" s="43"/>
      <c r="RC165" s="43"/>
      <c r="RD165" s="43"/>
      <c r="RE165" s="43"/>
      <c r="RF165" s="43"/>
      <c r="RG165" s="43"/>
      <c r="RH165" s="43"/>
      <c r="RI165" s="43"/>
      <c r="RJ165" s="43"/>
      <c r="RK165" s="43"/>
      <c r="RL165" s="43"/>
      <c r="RM165" s="43"/>
      <c r="RN165" s="43"/>
      <c r="RO165" s="43"/>
      <c r="RP165" s="43"/>
      <c r="RQ165" s="43"/>
      <c r="RR165" s="43"/>
      <c r="RS165" s="43"/>
      <c r="RT165" s="43"/>
      <c r="RU165" s="43"/>
      <c r="RV165" s="43"/>
      <c r="RW165" s="43"/>
      <c r="RX165" s="43"/>
      <c r="RY165" s="43"/>
      <c r="RZ165" s="43"/>
      <c r="SA165" s="43"/>
      <c r="SB165" s="43"/>
      <c r="SC165" s="43"/>
      <c r="SD165" s="43"/>
      <c r="SE165" s="43"/>
      <c r="SF165" s="43"/>
      <c r="SG165" s="43"/>
      <c r="SH165" s="43"/>
      <c r="SI165" s="43"/>
      <c r="SJ165" s="43"/>
      <c r="SK165" s="43"/>
      <c r="SL165" s="43"/>
      <c r="SM165" s="43"/>
      <c r="SN165" s="43"/>
      <c r="SO165" s="43"/>
      <c r="SP165" s="43"/>
      <c r="SQ165" s="43"/>
      <c r="SR165" s="43"/>
      <c r="SS165" s="43"/>
      <c r="ST165" s="43"/>
      <c r="SU165" s="43"/>
      <c r="SV165" s="43"/>
      <c r="SW165" s="43"/>
      <c r="SX165" s="43"/>
      <c r="SY165" s="43"/>
      <c r="SZ165" s="43"/>
      <c r="TA165" s="43"/>
      <c r="TB165" s="43"/>
      <c r="TC165" s="43"/>
      <c r="TD165" s="43"/>
      <c r="TE165" s="43"/>
      <c r="TF165" s="43"/>
      <c r="TG165" s="43"/>
      <c r="TH165" s="43"/>
      <c r="TI165" s="43"/>
      <c r="TJ165" s="43"/>
      <c r="TK165" s="43"/>
      <c r="TL165" s="43"/>
      <c r="TM165" s="43"/>
      <c r="TN165" s="43"/>
      <c r="TO165" s="43"/>
      <c r="TP165" s="43"/>
      <c r="TQ165" s="43"/>
      <c r="TR165" s="43"/>
      <c r="TS165" s="43"/>
      <c r="TT165" s="43"/>
      <c r="TU165" s="43"/>
      <c r="TV165" s="43"/>
      <c r="TW165" s="43"/>
      <c r="TX165" s="43"/>
      <c r="TY165" s="43"/>
      <c r="TZ165" s="43"/>
      <c r="UA165" s="43"/>
      <c r="UB165" s="43"/>
      <c r="UC165" s="43"/>
      <c r="UD165" s="43"/>
      <c r="UE165" s="43"/>
      <c r="UF165" s="43"/>
      <c r="UG165" s="43"/>
      <c r="UH165" s="43"/>
      <c r="UI165" s="43"/>
      <c r="UJ165" s="43"/>
      <c r="UK165" s="43"/>
      <c r="UL165" s="43"/>
      <c r="UM165" s="43"/>
      <c r="UN165" s="43"/>
      <c r="UO165" s="43"/>
      <c r="UP165" s="43"/>
      <c r="UQ165" s="43"/>
      <c r="UR165" s="43"/>
      <c r="US165" s="43"/>
      <c r="UT165" s="43"/>
      <c r="UU165" s="43"/>
      <c r="UV165" s="43"/>
      <c r="UW165" s="43"/>
      <c r="UX165" s="43"/>
      <c r="UY165" s="43"/>
      <c r="UZ165" s="43"/>
      <c r="VA165" s="43"/>
      <c r="VB165" s="43"/>
      <c r="VC165" s="43"/>
      <c r="VD165" s="43"/>
      <c r="VE165" s="43"/>
      <c r="VF165" s="43"/>
      <c r="VG165" s="43"/>
      <c r="VH165" s="43"/>
      <c r="VI165" s="43"/>
      <c r="VJ165" s="43"/>
      <c r="VK165" s="43"/>
      <c r="VL165" s="43"/>
      <c r="VM165" s="43"/>
      <c r="VN165" s="43"/>
      <c r="VO165" s="43"/>
      <c r="VP165" s="43"/>
      <c r="VQ165" s="43"/>
      <c r="VR165" s="43"/>
      <c r="VS165" s="43"/>
      <c r="VT165" s="43"/>
      <c r="VU165" s="43"/>
      <c r="VV165" s="43"/>
      <c r="VW165" s="43"/>
      <c r="VX165" s="43"/>
      <c r="VY165" s="43"/>
      <c r="VZ165" s="43"/>
      <c r="WA165" s="43"/>
      <c r="WB165" s="43"/>
      <c r="WC165" s="43"/>
      <c r="WD165" s="43"/>
      <c r="WE165" s="43"/>
      <c r="WF165" s="43"/>
      <c r="WG165" s="43"/>
      <c r="WH165" s="43"/>
      <c r="WI165" s="43"/>
      <c r="WJ165" s="43"/>
      <c r="WK165" s="43"/>
      <c r="WL165" s="43"/>
      <c r="WM165" s="43"/>
      <c r="WN165" s="43"/>
      <c r="WO165" s="43"/>
      <c r="WP165" s="43"/>
      <c r="WQ165" s="43"/>
      <c r="WR165" s="43"/>
      <c r="WS165" s="43"/>
      <c r="WT165" s="43"/>
      <c r="WU165" s="43"/>
      <c r="WV165" s="43"/>
      <c r="WW165" s="43"/>
      <c r="WX165" s="43"/>
      <c r="WY165" s="43"/>
      <c r="WZ165" s="43"/>
      <c r="XA165" s="43"/>
      <c r="XB165" s="43"/>
      <c r="XC165" s="43"/>
      <c r="XD165" s="43"/>
      <c r="XE165" s="43"/>
      <c r="XF165" s="43"/>
      <c r="XG165" s="43"/>
      <c r="XH165" s="43"/>
      <c r="XI165" s="43"/>
      <c r="XJ165" s="43"/>
      <c r="XK165" s="43"/>
      <c r="XL165" s="43"/>
      <c r="XM165" s="43"/>
      <c r="XN165" s="43"/>
      <c r="XO165" s="43"/>
      <c r="XP165" s="43"/>
      <c r="XQ165" s="43"/>
      <c r="XR165" s="43"/>
      <c r="XS165" s="43"/>
      <c r="XT165" s="43"/>
      <c r="XU165" s="43"/>
      <c r="XV165" s="43"/>
      <c r="XW165" s="43"/>
      <c r="XX165" s="43"/>
      <c r="XY165" s="43"/>
      <c r="XZ165" s="43"/>
      <c r="YA165" s="43"/>
      <c r="YB165" s="43"/>
      <c r="YC165" s="43"/>
      <c r="YD165" s="43"/>
      <c r="YE165" s="43"/>
      <c r="YF165" s="43"/>
      <c r="YG165" s="43"/>
      <c r="YH165" s="43"/>
      <c r="YI165" s="43"/>
      <c r="YJ165" s="43"/>
      <c r="YK165" s="43"/>
      <c r="YL165" s="43"/>
      <c r="YM165" s="43"/>
      <c r="YN165" s="43"/>
      <c r="YO165" s="43"/>
      <c r="YP165" s="43"/>
      <c r="YQ165" s="43"/>
      <c r="YR165" s="43"/>
      <c r="YS165" s="43"/>
      <c r="YT165" s="43"/>
      <c r="YU165" s="43"/>
      <c r="YV165" s="43"/>
      <c r="YW165" s="43"/>
      <c r="YX165" s="43"/>
      <c r="YY165" s="43"/>
      <c r="YZ165" s="43"/>
      <c r="ZA165" s="43"/>
      <c r="ZB165" s="43"/>
      <c r="ZC165" s="43"/>
      <c r="ZD165" s="43"/>
      <c r="ZE165" s="43"/>
      <c r="ZF165" s="43"/>
      <c r="ZG165" s="43"/>
      <c r="ZH165" s="43"/>
      <c r="ZI165" s="43"/>
      <c r="ZJ165" s="43"/>
      <c r="ZK165" s="43"/>
      <c r="ZL165" s="43"/>
      <c r="ZM165" s="43"/>
      <c r="ZN165" s="43"/>
      <c r="ZO165" s="43"/>
      <c r="ZP165" s="43"/>
      <c r="ZQ165" s="43"/>
      <c r="ZR165" s="43"/>
      <c r="ZS165" s="43"/>
      <c r="ZT165" s="43"/>
      <c r="ZU165" s="43"/>
      <c r="ZV165" s="43"/>
      <c r="ZW165" s="43"/>
      <c r="ZX165" s="43"/>
      <c r="ZY165" s="43"/>
      <c r="ZZ165" s="43"/>
      <c r="AAA165" s="43"/>
      <c r="AAB165" s="43"/>
      <c r="AAC165" s="43"/>
      <c r="AAD165" s="43"/>
      <c r="AAE165" s="43"/>
      <c r="AAF165" s="43"/>
      <c r="AAG165" s="43"/>
      <c r="AAH165" s="43"/>
      <c r="AAI165" s="43"/>
      <c r="AAJ165" s="43"/>
      <c r="AAK165" s="43"/>
      <c r="AAL165" s="43"/>
      <c r="AAM165" s="43"/>
      <c r="AAN165" s="43"/>
      <c r="AAO165" s="43"/>
      <c r="AAP165" s="43"/>
      <c r="AAQ165" s="43"/>
      <c r="AAR165" s="43"/>
      <c r="AAS165" s="43"/>
      <c r="AAT165" s="43"/>
      <c r="AAU165" s="43"/>
      <c r="AAV165" s="43"/>
      <c r="AAW165" s="43"/>
      <c r="AAX165" s="43"/>
      <c r="AAY165" s="43"/>
      <c r="AAZ165" s="43"/>
      <c r="ABA165" s="43"/>
      <c r="ABB165" s="43"/>
      <c r="ABC165" s="43"/>
      <c r="ABD165" s="43"/>
      <c r="ABE165" s="43"/>
      <c r="ABF165" s="43"/>
      <c r="ABG165" s="43"/>
      <c r="ABH165" s="43"/>
      <c r="ABI165" s="43"/>
      <c r="ABJ165" s="43"/>
      <c r="ABK165" s="43"/>
      <c r="ABL165" s="43"/>
      <c r="ABM165" s="43"/>
      <c r="ABN165" s="43"/>
      <c r="ABO165" s="43"/>
      <c r="ABP165" s="43"/>
      <c r="ABQ165" s="43"/>
      <c r="ABR165" s="43"/>
      <c r="ABS165" s="43"/>
      <c r="ABT165" s="43"/>
      <c r="ABU165" s="43"/>
      <c r="ABV165" s="43"/>
      <c r="ABW165" s="43"/>
      <c r="ABX165" s="43"/>
      <c r="ABY165" s="43"/>
      <c r="ABZ165" s="43"/>
      <c r="ACA165" s="43"/>
      <c r="ACB165" s="43"/>
      <c r="ACC165" s="43"/>
      <c r="ACD165" s="43"/>
      <c r="ACE165" s="43"/>
      <c r="ACF165" s="43"/>
      <c r="ACG165" s="43"/>
      <c r="ACH165" s="43"/>
      <c r="ACI165" s="43"/>
      <c r="ACJ165" s="43"/>
      <c r="ACK165" s="43"/>
      <c r="ACL165" s="43"/>
      <c r="ACM165" s="43"/>
      <c r="ACN165" s="43"/>
      <c r="ACO165" s="43"/>
      <c r="ACP165" s="43"/>
      <c r="ACQ165" s="43"/>
      <c r="ACR165" s="43"/>
      <c r="ACS165" s="43"/>
      <c r="ACT165" s="43"/>
      <c r="ACU165" s="43"/>
      <c r="ACV165" s="43"/>
      <c r="ACW165" s="43"/>
      <c r="ACX165" s="43"/>
      <c r="ACY165" s="43"/>
      <c r="ACZ165" s="43"/>
      <c r="ADA165" s="43"/>
      <c r="ADB165" s="43"/>
      <c r="ADC165" s="43"/>
      <c r="ADD165" s="43"/>
      <c r="ADE165" s="43"/>
      <c r="ADF165" s="43"/>
      <c r="ADG165" s="43"/>
      <c r="ADH165" s="43"/>
      <c r="ADI165" s="43"/>
      <c r="ADJ165" s="43"/>
      <c r="ADK165" s="43"/>
      <c r="ADL165" s="43"/>
      <c r="ADM165" s="43"/>
      <c r="ADN165" s="43"/>
      <c r="ADO165" s="43"/>
      <c r="ADP165" s="43"/>
      <c r="ADQ165" s="43"/>
      <c r="ADR165" s="43"/>
      <c r="ADS165" s="43"/>
      <c r="ADT165" s="43"/>
      <c r="ADU165" s="43"/>
      <c r="ADV165" s="43"/>
      <c r="ADW165" s="43"/>
      <c r="ADX165" s="43"/>
      <c r="ADY165" s="43"/>
      <c r="ADZ165" s="43"/>
      <c r="AEA165" s="43"/>
      <c r="AEB165" s="43"/>
      <c r="AEC165" s="43"/>
      <c r="AED165" s="43"/>
      <c r="AEE165" s="43"/>
      <c r="AEF165" s="43"/>
      <c r="AEG165" s="43"/>
      <c r="AEH165" s="43"/>
      <c r="AEI165" s="43"/>
      <c r="AEJ165" s="43"/>
      <c r="AEK165" s="43"/>
      <c r="AEL165" s="43"/>
      <c r="AEM165" s="43"/>
      <c r="AEN165" s="43"/>
      <c r="AEO165" s="43"/>
      <c r="AEP165" s="43"/>
      <c r="AEQ165" s="43"/>
      <c r="AER165" s="43"/>
      <c r="AES165" s="43"/>
      <c r="AET165" s="43"/>
      <c r="AEU165" s="43"/>
      <c r="AEV165" s="43"/>
      <c r="AEW165" s="43"/>
      <c r="AEX165" s="43"/>
      <c r="AEY165" s="43"/>
      <c r="AEZ165" s="43"/>
      <c r="AFA165" s="43"/>
      <c r="AFB165" s="43"/>
      <c r="AFC165" s="43"/>
      <c r="AFD165" s="43"/>
      <c r="AFE165" s="43"/>
      <c r="AFF165" s="43"/>
      <c r="AFG165" s="43"/>
      <c r="AFH165" s="43"/>
      <c r="AFI165" s="43"/>
      <c r="AFJ165" s="43"/>
      <c r="AFK165" s="43"/>
      <c r="AFL165" s="43"/>
      <c r="AFM165" s="43"/>
      <c r="AFN165" s="43"/>
      <c r="AFO165" s="43"/>
      <c r="AFP165" s="43"/>
      <c r="AFQ165" s="43"/>
      <c r="AFR165" s="43"/>
      <c r="AFS165" s="43"/>
      <c r="AFT165" s="43"/>
      <c r="AFU165" s="43"/>
      <c r="AFV165" s="43"/>
      <c r="AFW165" s="43"/>
      <c r="AFX165" s="43"/>
      <c r="AFY165" s="43"/>
      <c r="AFZ165" s="43"/>
      <c r="AGA165" s="43"/>
      <c r="AGB165" s="43"/>
      <c r="AGC165" s="43"/>
      <c r="AGD165" s="43"/>
      <c r="AGE165" s="43"/>
      <c r="AGF165" s="43"/>
      <c r="AGG165" s="43"/>
      <c r="AGH165" s="43"/>
      <c r="AGI165" s="43"/>
      <c r="AGJ165" s="43"/>
      <c r="AGK165" s="43"/>
      <c r="AGL165" s="43"/>
      <c r="AGM165" s="43"/>
      <c r="AGN165" s="43"/>
      <c r="AGO165" s="43"/>
      <c r="AGP165" s="43"/>
      <c r="AGQ165" s="43"/>
      <c r="AGR165" s="43"/>
      <c r="AGS165" s="43"/>
      <c r="AGT165" s="43"/>
      <c r="AGU165" s="43"/>
      <c r="AGV165" s="43"/>
      <c r="AGW165" s="43"/>
      <c r="AGX165" s="43"/>
      <c r="AGY165" s="43"/>
      <c r="AGZ165" s="43"/>
      <c r="AHA165" s="43"/>
      <c r="AHB165" s="43"/>
      <c r="AHC165" s="43"/>
      <c r="AHD165" s="43"/>
      <c r="AHE165" s="43"/>
      <c r="AHF165" s="43"/>
      <c r="AHG165" s="43"/>
      <c r="AHH165" s="43"/>
      <c r="AHI165" s="43"/>
      <c r="AHJ165" s="43"/>
      <c r="AHK165" s="43"/>
      <c r="AHL165" s="43"/>
      <c r="AHM165" s="43"/>
      <c r="AHN165" s="43"/>
      <c r="AHO165" s="43"/>
      <c r="AHP165" s="43"/>
      <c r="AHQ165" s="43"/>
      <c r="AHR165" s="43"/>
      <c r="AHS165" s="43"/>
      <c r="AHT165" s="43"/>
      <c r="AHU165" s="43"/>
      <c r="AHV165" s="43"/>
      <c r="AHW165" s="43"/>
      <c r="AHX165" s="43"/>
      <c r="AHY165" s="43"/>
      <c r="AHZ165" s="43"/>
      <c r="AIA165" s="43"/>
      <c r="AIB165" s="43"/>
      <c r="AIC165" s="43"/>
      <c r="AID165" s="43"/>
      <c r="AIE165" s="43"/>
      <c r="AIF165" s="43"/>
      <c r="AIG165" s="43"/>
      <c r="AIH165" s="43"/>
      <c r="AII165" s="43"/>
      <c r="AIJ165" s="43"/>
      <c r="AIK165" s="43"/>
      <c r="AIL165" s="43"/>
      <c r="AIM165" s="43"/>
      <c r="AIN165" s="43"/>
      <c r="AIO165" s="43"/>
      <c r="AIP165" s="43"/>
      <c r="AIQ165" s="43"/>
      <c r="AIR165" s="43"/>
      <c r="AIS165" s="43"/>
      <c r="AIT165" s="43"/>
      <c r="AIU165" s="43"/>
      <c r="AIV165" s="43"/>
      <c r="AIW165" s="43"/>
      <c r="AIX165" s="43"/>
      <c r="AIY165" s="43"/>
      <c r="AIZ165" s="43"/>
      <c r="AJA165" s="43"/>
      <c r="AJB165" s="43"/>
      <c r="AJC165" s="43"/>
      <c r="AJD165" s="43"/>
      <c r="AJE165" s="43"/>
      <c r="AJF165" s="43"/>
      <c r="AJG165" s="43"/>
      <c r="AJH165" s="43"/>
      <c r="AJI165" s="43"/>
      <c r="AJJ165" s="43"/>
      <c r="AJK165" s="43"/>
      <c r="AJL165" s="43"/>
      <c r="AJM165" s="43"/>
      <c r="AJN165" s="43"/>
      <c r="AJO165" s="43"/>
      <c r="AJP165" s="43"/>
      <c r="AJQ165" s="43"/>
      <c r="AJR165" s="43"/>
      <c r="AJS165" s="43"/>
      <c r="AJT165" s="43"/>
      <c r="AJU165" s="43"/>
      <c r="AJV165" s="43"/>
      <c r="AJW165" s="43"/>
      <c r="AJX165" s="43"/>
      <c r="AJY165" s="43"/>
      <c r="AJZ165" s="43"/>
      <c r="AKA165" s="43"/>
      <c r="AKB165" s="43"/>
      <c r="AKC165" s="43"/>
      <c r="AKD165" s="43"/>
      <c r="AKE165" s="43"/>
      <c r="AKF165" s="43"/>
      <c r="AKG165" s="43"/>
      <c r="AKH165" s="43"/>
      <c r="AKI165" s="43"/>
      <c r="AKJ165" s="43"/>
      <c r="AKK165" s="43"/>
      <c r="AKL165" s="43"/>
      <c r="AKM165" s="43"/>
      <c r="AKN165" s="43"/>
      <c r="AKO165" s="43"/>
      <c r="AKP165" s="43"/>
      <c r="AKQ165" s="43"/>
      <c r="AKR165" s="43"/>
      <c r="AKS165" s="43"/>
      <c r="AKT165" s="43"/>
      <c r="AKU165" s="43"/>
      <c r="AKV165" s="43"/>
      <c r="AKW165" s="43"/>
      <c r="AKX165" s="43"/>
      <c r="AKY165" s="43"/>
      <c r="AKZ165" s="43"/>
      <c r="ALA165" s="43"/>
      <c r="ALB165" s="43"/>
      <c r="ALC165" s="43"/>
      <c r="ALD165" s="43"/>
      <c r="ALE165" s="43"/>
      <c r="ALF165" s="43"/>
      <c r="ALG165" s="43"/>
      <c r="ALH165" s="43"/>
      <c r="ALI165" s="43"/>
      <c r="ALJ165" s="43"/>
      <c r="ALK165" s="43"/>
      <c r="ALL165" s="43"/>
      <c r="ALM165" s="43"/>
      <c r="ALN165" s="43"/>
      <c r="ALO165" s="43"/>
      <c r="ALP165" s="43"/>
      <c r="ALQ165" s="43"/>
      <c r="ALR165" s="43"/>
      <c r="ALS165" s="43"/>
      <c r="ALT165" s="43"/>
      <c r="ALU165" s="43"/>
      <c r="ALV165" s="43"/>
      <c r="ALW165" s="43"/>
      <c r="ALX165" s="43"/>
      <c r="ALY165" s="43"/>
      <c r="ALZ165" s="43"/>
      <c r="AMA165" s="43"/>
      <c r="AMB165" s="43"/>
      <c r="AMC165" s="43"/>
      <c r="AMD165" s="43"/>
      <c r="AME165" s="43"/>
      <c r="AMF165" s="43"/>
      <c r="AMG165" s="43"/>
      <c r="AMH165" s="43"/>
      <c r="AMI165" s="43"/>
      <c r="AMJ165" s="43"/>
      <c r="AMK165" s="43"/>
      <c r="AML165" s="43"/>
      <c r="AMM165" s="43"/>
      <c r="AMN165" s="43"/>
      <c r="AMO165" s="43"/>
      <c r="AMP165" s="43"/>
      <c r="AMQ165" s="43"/>
      <c r="AMR165" s="43"/>
      <c r="AMS165" s="43"/>
    </row>
    <row r="166" spans="1:1033" x14ac:dyDescent="0.2">
      <c r="A166" s="380"/>
      <c r="B166" s="53">
        <v>68</v>
      </c>
      <c r="C166" s="54" t="s">
        <v>315</v>
      </c>
      <c r="D166" s="383"/>
      <c r="E166" s="162"/>
      <c r="F166" s="162"/>
      <c r="G166" s="162"/>
      <c r="H166" s="162"/>
      <c r="I166" s="162">
        <v>1</v>
      </c>
      <c r="J166" s="162">
        <v>83</v>
      </c>
      <c r="K166" s="162">
        <v>85</v>
      </c>
      <c r="L166" s="162">
        <v>336.72</v>
      </c>
      <c r="M166" s="162">
        <v>41.25</v>
      </c>
      <c r="N166" s="163">
        <v>940.2</v>
      </c>
      <c r="O166" s="90">
        <f t="shared" si="154"/>
        <v>259.49520000000001</v>
      </c>
      <c r="P166" s="164">
        <v>0</v>
      </c>
      <c r="Q166" s="90">
        <f t="shared" si="155"/>
        <v>0</v>
      </c>
      <c r="R166" s="165">
        <v>0</v>
      </c>
      <c r="S166" s="162"/>
      <c r="T166" s="90">
        <f t="shared" si="156"/>
        <v>0</v>
      </c>
      <c r="U166" s="162">
        <v>0</v>
      </c>
      <c r="V166" s="162">
        <v>0</v>
      </c>
      <c r="W166" s="162">
        <v>0</v>
      </c>
      <c r="X166" s="162">
        <v>1</v>
      </c>
      <c r="Y166" s="162">
        <v>940.2</v>
      </c>
      <c r="Z166" s="162">
        <v>1</v>
      </c>
      <c r="AA166" s="163">
        <v>940.2</v>
      </c>
      <c r="AB166" s="90">
        <f t="shared" si="157"/>
        <v>940.2</v>
      </c>
      <c r="AC166" s="165">
        <v>940.2</v>
      </c>
      <c r="AD166" s="162">
        <v>1</v>
      </c>
      <c r="AE166" s="162">
        <v>1</v>
      </c>
      <c r="AF166" s="162">
        <v>0</v>
      </c>
      <c r="AG166" s="88">
        <f t="shared" si="158"/>
        <v>0</v>
      </c>
      <c r="AH166" s="163">
        <v>940.2</v>
      </c>
      <c r="AI166" s="90">
        <f t="shared" si="159"/>
        <v>639.33600000000013</v>
      </c>
      <c r="AJ166" s="164">
        <v>0</v>
      </c>
      <c r="AK166" s="90">
        <f t="shared" si="160"/>
        <v>0</v>
      </c>
      <c r="AL166" s="90">
        <v>1</v>
      </c>
      <c r="AM166" s="162">
        <v>0</v>
      </c>
      <c r="AN166" s="162">
        <v>940.2</v>
      </c>
      <c r="AO166" s="162">
        <v>1</v>
      </c>
      <c r="AP166" s="162">
        <v>0</v>
      </c>
      <c r="AQ166" s="305">
        <v>45</v>
      </c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  <c r="IW166" s="43"/>
      <c r="IX166" s="43"/>
      <c r="IY166" s="43"/>
      <c r="IZ166" s="43"/>
      <c r="JA166" s="43"/>
      <c r="JB166" s="43"/>
      <c r="JC166" s="43"/>
      <c r="JD166" s="43"/>
      <c r="JE166" s="43"/>
      <c r="JF166" s="43"/>
      <c r="JG166" s="43"/>
      <c r="JH166" s="43"/>
      <c r="JI166" s="43"/>
      <c r="JJ166" s="43"/>
      <c r="JK166" s="43"/>
      <c r="JL166" s="43"/>
      <c r="JM166" s="43"/>
      <c r="JN166" s="43"/>
      <c r="JO166" s="43"/>
      <c r="JP166" s="43"/>
      <c r="JQ166" s="43"/>
      <c r="JR166" s="43"/>
      <c r="JS166" s="43"/>
      <c r="JT166" s="43"/>
      <c r="JU166" s="43"/>
      <c r="JV166" s="43"/>
      <c r="JW166" s="43"/>
      <c r="JX166" s="43"/>
      <c r="JY166" s="43"/>
      <c r="JZ166" s="43"/>
      <c r="KA166" s="43"/>
      <c r="KB166" s="43"/>
      <c r="KC166" s="43"/>
      <c r="KD166" s="43"/>
      <c r="KE166" s="43"/>
      <c r="KF166" s="43"/>
      <c r="KG166" s="43"/>
      <c r="KH166" s="43"/>
      <c r="KI166" s="43"/>
      <c r="KJ166" s="43"/>
      <c r="KK166" s="43"/>
      <c r="KL166" s="43"/>
      <c r="KM166" s="43"/>
      <c r="KN166" s="43"/>
      <c r="KO166" s="43"/>
      <c r="KP166" s="43"/>
      <c r="KQ166" s="43"/>
      <c r="KR166" s="43"/>
      <c r="KS166" s="43"/>
      <c r="KT166" s="43"/>
      <c r="KU166" s="43"/>
      <c r="KV166" s="43"/>
      <c r="KW166" s="43"/>
      <c r="KX166" s="43"/>
      <c r="KY166" s="43"/>
      <c r="KZ166" s="43"/>
      <c r="LA166" s="43"/>
      <c r="LB166" s="43"/>
      <c r="LC166" s="43"/>
      <c r="LD166" s="43"/>
      <c r="LE166" s="43"/>
      <c r="LF166" s="43"/>
      <c r="LG166" s="43"/>
      <c r="LH166" s="43"/>
      <c r="LI166" s="43"/>
      <c r="LJ166" s="43"/>
      <c r="LK166" s="43"/>
      <c r="LL166" s="43"/>
      <c r="LM166" s="43"/>
      <c r="LN166" s="43"/>
      <c r="LO166" s="43"/>
      <c r="LP166" s="43"/>
      <c r="LQ166" s="43"/>
      <c r="LR166" s="43"/>
      <c r="LS166" s="43"/>
      <c r="LT166" s="43"/>
      <c r="LU166" s="43"/>
      <c r="LV166" s="43"/>
      <c r="LW166" s="43"/>
      <c r="LX166" s="43"/>
      <c r="LY166" s="43"/>
      <c r="LZ166" s="43"/>
      <c r="MA166" s="43"/>
      <c r="MB166" s="43"/>
      <c r="MC166" s="43"/>
      <c r="MD166" s="43"/>
      <c r="ME166" s="43"/>
      <c r="MF166" s="43"/>
      <c r="MG166" s="43"/>
      <c r="MH166" s="43"/>
      <c r="MI166" s="43"/>
      <c r="MJ166" s="43"/>
      <c r="MK166" s="43"/>
      <c r="ML166" s="43"/>
      <c r="MM166" s="43"/>
      <c r="MN166" s="43"/>
      <c r="MO166" s="43"/>
      <c r="MP166" s="43"/>
      <c r="MQ166" s="43"/>
      <c r="MR166" s="43"/>
      <c r="MS166" s="43"/>
      <c r="MT166" s="43"/>
      <c r="MU166" s="43"/>
      <c r="MV166" s="43"/>
      <c r="MW166" s="43"/>
      <c r="MX166" s="43"/>
      <c r="MY166" s="43"/>
      <c r="MZ166" s="43"/>
      <c r="NA166" s="43"/>
      <c r="NB166" s="43"/>
      <c r="NC166" s="43"/>
      <c r="ND166" s="43"/>
      <c r="NE166" s="43"/>
      <c r="NF166" s="43"/>
      <c r="NG166" s="43"/>
      <c r="NH166" s="43"/>
      <c r="NI166" s="43"/>
      <c r="NJ166" s="43"/>
      <c r="NK166" s="43"/>
      <c r="NL166" s="43"/>
      <c r="NM166" s="43"/>
      <c r="NN166" s="43"/>
      <c r="NO166" s="43"/>
      <c r="NP166" s="43"/>
      <c r="NQ166" s="43"/>
      <c r="NR166" s="43"/>
      <c r="NS166" s="43"/>
      <c r="NT166" s="43"/>
      <c r="NU166" s="43"/>
      <c r="NV166" s="43"/>
      <c r="NW166" s="43"/>
      <c r="NX166" s="43"/>
      <c r="NY166" s="43"/>
      <c r="NZ166" s="43"/>
      <c r="OA166" s="43"/>
      <c r="OB166" s="43"/>
      <c r="OC166" s="43"/>
      <c r="OD166" s="43"/>
      <c r="OE166" s="43"/>
      <c r="OF166" s="43"/>
      <c r="OG166" s="43"/>
      <c r="OH166" s="43"/>
      <c r="OI166" s="43"/>
      <c r="OJ166" s="43"/>
      <c r="OK166" s="43"/>
      <c r="OL166" s="43"/>
      <c r="OM166" s="43"/>
      <c r="ON166" s="43"/>
      <c r="OO166" s="43"/>
      <c r="OP166" s="43"/>
      <c r="OQ166" s="43"/>
      <c r="OR166" s="43"/>
      <c r="OS166" s="43"/>
      <c r="OT166" s="43"/>
      <c r="OU166" s="43"/>
      <c r="OV166" s="43"/>
      <c r="OW166" s="43"/>
      <c r="OX166" s="43"/>
      <c r="OY166" s="43"/>
      <c r="OZ166" s="43"/>
      <c r="PA166" s="43"/>
      <c r="PB166" s="43"/>
      <c r="PC166" s="43"/>
      <c r="PD166" s="43"/>
      <c r="PE166" s="43"/>
      <c r="PF166" s="43"/>
      <c r="PG166" s="43"/>
      <c r="PH166" s="43"/>
      <c r="PI166" s="43"/>
      <c r="PJ166" s="43"/>
      <c r="PK166" s="43"/>
      <c r="PL166" s="43"/>
      <c r="PM166" s="43"/>
      <c r="PN166" s="43"/>
      <c r="PO166" s="43"/>
      <c r="PP166" s="43"/>
      <c r="PQ166" s="43"/>
      <c r="PR166" s="43"/>
      <c r="PS166" s="43"/>
      <c r="PT166" s="43"/>
      <c r="PU166" s="43"/>
      <c r="PV166" s="43"/>
      <c r="PW166" s="43"/>
      <c r="PX166" s="43"/>
      <c r="PY166" s="43"/>
      <c r="PZ166" s="43"/>
      <c r="QA166" s="43"/>
      <c r="QB166" s="43"/>
      <c r="QC166" s="43"/>
      <c r="QD166" s="43"/>
      <c r="QE166" s="43"/>
      <c r="QF166" s="43"/>
      <c r="QG166" s="43"/>
      <c r="QH166" s="43"/>
      <c r="QI166" s="43"/>
      <c r="QJ166" s="43"/>
      <c r="QK166" s="43"/>
      <c r="QL166" s="43"/>
      <c r="QM166" s="43"/>
      <c r="QN166" s="43"/>
      <c r="QO166" s="43"/>
      <c r="QP166" s="43"/>
      <c r="QQ166" s="43"/>
      <c r="QR166" s="43"/>
      <c r="QS166" s="43"/>
      <c r="QT166" s="43"/>
      <c r="QU166" s="43"/>
      <c r="QV166" s="43"/>
      <c r="QW166" s="43"/>
      <c r="QX166" s="43"/>
      <c r="QY166" s="43"/>
      <c r="QZ166" s="43"/>
      <c r="RA166" s="43"/>
      <c r="RB166" s="43"/>
      <c r="RC166" s="43"/>
      <c r="RD166" s="43"/>
      <c r="RE166" s="43"/>
      <c r="RF166" s="43"/>
      <c r="RG166" s="43"/>
      <c r="RH166" s="43"/>
      <c r="RI166" s="43"/>
      <c r="RJ166" s="43"/>
      <c r="RK166" s="43"/>
      <c r="RL166" s="43"/>
      <c r="RM166" s="43"/>
      <c r="RN166" s="43"/>
      <c r="RO166" s="43"/>
      <c r="RP166" s="43"/>
      <c r="RQ166" s="43"/>
      <c r="RR166" s="43"/>
      <c r="RS166" s="43"/>
      <c r="RT166" s="43"/>
      <c r="RU166" s="43"/>
      <c r="RV166" s="43"/>
      <c r="RW166" s="43"/>
      <c r="RX166" s="43"/>
      <c r="RY166" s="43"/>
      <c r="RZ166" s="43"/>
      <c r="SA166" s="43"/>
      <c r="SB166" s="43"/>
      <c r="SC166" s="43"/>
      <c r="SD166" s="43"/>
      <c r="SE166" s="43"/>
      <c r="SF166" s="43"/>
      <c r="SG166" s="43"/>
      <c r="SH166" s="43"/>
      <c r="SI166" s="43"/>
      <c r="SJ166" s="43"/>
      <c r="SK166" s="43"/>
      <c r="SL166" s="43"/>
      <c r="SM166" s="43"/>
      <c r="SN166" s="43"/>
      <c r="SO166" s="43"/>
      <c r="SP166" s="43"/>
      <c r="SQ166" s="43"/>
      <c r="SR166" s="43"/>
      <c r="SS166" s="43"/>
      <c r="ST166" s="43"/>
      <c r="SU166" s="43"/>
      <c r="SV166" s="43"/>
      <c r="SW166" s="43"/>
      <c r="SX166" s="43"/>
      <c r="SY166" s="43"/>
      <c r="SZ166" s="43"/>
      <c r="TA166" s="43"/>
      <c r="TB166" s="43"/>
      <c r="TC166" s="43"/>
      <c r="TD166" s="43"/>
      <c r="TE166" s="43"/>
      <c r="TF166" s="43"/>
      <c r="TG166" s="43"/>
      <c r="TH166" s="43"/>
      <c r="TI166" s="43"/>
      <c r="TJ166" s="43"/>
      <c r="TK166" s="43"/>
      <c r="TL166" s="43"/>
      <c r="TM166" s="43"/>
      <c r="TN166" s="43"/>
      <c r="TO166" s="43"/>
      <c r="TP166" s="43"/>
      <c r="TQ166" s="43"/>
      <c r="TR166" s="43"/>
      <c r="TS166" s="43"/>
      <c r="TT166" s="43"/>
      <c r="TU166" s="43"/>
      <c r="TV166" s="43"/>
      <c r="TW166" s="43"/>
      <c r="TX166" s="43"/>
      <c r="TY166" s="43"/>
      <c r="TZ166" s="43"/>
      <c r="UA166" s="43"/>
      <c r="UB166" s="43"/>
      <c r="UC166" s="43"/>
      <c r="UD166" s="43"/>
      <c r="UE166" s="43"/>
      <c r="UF166" s="43"/>
      <c r="UG166" s="43"/>
      <c r="UH166" s="43"/>
      <c r="UI166" s="43"/>
      <c r="UJ166" s="43"/>
      <c r="UK166" s="43"/>
      <c r="UL166" s="43"/>
      <c r="UM166" s="43"/>
      <c r="UN166" s="43"/>
      <c r="UO166" s="43"/>
      <c r="UP166" s="43"/>
      <c r="UQ166" s="43"/>
      <c r="UR166" s="43"/>
      <c r="US166" s="43"/>
      <c r="UT166" s="43"/>
      <c r="UU166" s="43"/>
      <c r="UV166" s="43"/>
      <c r="UW166" s="43"/>
      <c r="UX166" s="43"/>
      <c r="UY166" s="43"/>
      <c r="UZ166" s="43"/>
      <c r="VA166" s="43"/>
      <c r="VB166" s="43"/>
      <c r="VC166" s="43"/>
      <c r="VD166" s="43"/>
      <c r="VE166" s="43"/>
      <c r="VF166" s="43"/>
      <c r="VG166" s="43"/>
      <c r="VH166" s="43"/>
      <c r="VI166" s="43"/>
      <c r="VJ166" s="43"/>
      <c r="VK166" s="43"/>
      <c r="VL166" s="43"/>
      <c r="VM166" s="43"/>
      <c r="VN166" s="43"/>
      <c r="VO166" s="43"/>
      <c r="VP166" s="43"/>
      <c r="VQ166" s="43"/>
      <c r="VR166" s="43"/>
      <c r="VS166" s="43"/>
      <c r="VT166" s="43"/>
      <c r="VU166" s="43"/>
      <c r="VV166" s="43"/>
      <c r="VW166" s="43"/>
      <c r="VX166" s="43"/>
      <c r="VY166" s="43"/>
      <c r="VZ166" s="43"/>
      <c r="WA166" s="43"/>
      <c r="WB166" s="43"/>
      <c r="WC166" s="43"/>
      <c r="WD166" s="43"/>
      <c r="WE166" s="43"/>
      <c r="WF166" s="43"/>
      <c r="WG166" s="43"/>
      <c r="WH166" s="43"/>
      <c r="WI166" s="43"/>
      <c r="WJ166" s="43"/>
      <c r="WK166" s="43"/>
      <c r="WL166" s="43"/>
      <c r="WM166" s="43"/>
      <c r="WN166" s="43"/>
      <c r="WO166" s="43"/>
      <c r="WP166" s="43"/>
      <c r="WQ166" s="43"/>
      <c r="WR166" s="43"/>
      <c r="WS166" s="43"/>
      <c r="WT166" s="43"/>
      <c r="WU166" s="43"/>
      <c r="WV166" s="43"/>
      <c r="WW166" s="43"/>
      <c r="WX166" s="43"/>
      <c r="WY166" s="43"/>
      <c r="WZ166" s="43"/>
      <c r="XA166" s="43"/>
      <c r="XB166" s="43"/>
      <c r="XC166" s="43"/>
      <c r="XD166" s="43"/>
      <c r="XE166" s="43"/>
      <c r="XF166" s="43"/>
      <c r="XG166" s="43"/>
      <c r="XH166" s="43"/>
      <c r="XI166" s="43"/>
      <c r="XJ166" s="43"/>
      <c r="XK166" s="43"/>
      <c r="XL166" s="43"/>
      <c r="XM166" s="43"/>
      <c r="XN166" s="43"/>
      <c r="XO166" s="43"/>
      <c r="XP166" s="43"/>
      <c r="XQ166" s="43"/>
      <c r="XR166" s="43"/>
      <c r="XS166" s="43"/>
      <c r="XT166" s="43"/>
      <c r="XU166" s="43"/>
      <c r="XV166" s="43"/>
      <c r="XW166" s="43"/>
      <c r="XX166" s="43"/>
      <c r="XY166" s="43"/>
      <c r="XZ166" s="43"/>
      <c r="YA166" s="43"/>
      <c r="YB166" s="43"/>
      <c r="YC166" s="43"/>
      <c r="YD166" s="43"/>
      <c r="YE166" s="43"/>
      <c r="YF166" s="43"/>
      <c r="YG166" s="43"/>
      <c r="YH166" s="43"/>
      <c r="YI166" s="43"/>
      <c r="YJ166" s="43"/>
      <c r="YK166" s="43"/>
      <c r="YL166" s="43"/>
      <c r="YM166" s="43"/>
      <c r="YN166" s="43"/>
      <c r="YO166" s="43"/>
      <c r="YP166" s="43"/>
      <c r="YQ166" s="43"/>
      <c r="YR166" s="43"/>
      <c r="YS166" s="43"/>
      <c r="YT166" s="43"/>
      <c r="YU166" s="43"/>
      <c r="YV166" s="43"/>
      <c r="YW166" s="43"/>
      <c r="YX166" s="43"/>
      <c r="YY166" s="43"/>
      <c r="YZ166" s="43"/>
      <c r="ZA166" s="43"/>
      <c r="ZB166" s="43"/>
      <c r="ZC166" s="43"/>
      <c r="ZD166" s="43"/>
      <c r="ZE166" s="43"/>
      <c r="ZF166" s="43"/>
      <c r="ZG166" s="43"/>
      <c r="ZH166" s="43"/>
      <c r="ZI166" s="43"/>
      <c r="ZJ166" s="43"/>
      <c r="ZK166" s="43"/>
      <c r="ZL166" s="43"/>
      <c r="ZM166" s="43"/>
      <c r="ZN166" s="43"/>
      <c r="ZO166" s="43"/>
      <c r="ZP166" s="43"/>
      <c r="ZQ166" s="43"/>
      <c r="ZR166" s="43"/>
      <c r="ZS166" s="43"/>
      <c r="ZT166" s="43"/>
      <c r="ZU166" s="43"/>
      <c r="ZV166" s="43"/>
      <c r="ZW166" s="43"/>
      <c r="ZX166" s="43"/>
      <c r="ZY166" s="43"/>
      <c r="ZZ166" s="43"/>
      <c r="AAA166" s="43"/>
      <c r="AAB166" s="43"/>
      <c r="AAC166" s="43"/>
      <c r="AAD166" s="43"/>
      <c r="AAE166" s="43"/>
      <c r="AAF166" s="43"/>
      <c r="AAG166" s="43"/>
      <c r="AAH166" s="43"/>
      <c r="AAI166" s="43"/>
      <c r="AAJ166" s="43"/>
      <c r="AAK166" s="43"/>
      <c r="AAL166" s="43"/>
      <c r="AAM166" s="43"/>
      <c r="AAN166" s="43"/>
      <c r="AAO166" s="43"/>
      <c r="AAP166" s="43"/>
      <c r="AAQ166" s="43"/>
      <c r="AAR166" s="43"/>
      <c r="AAS166" s="43"/>
      <c r="AAT166" s="43"/>
      <c r="AAU166" s="43"/>
      <c r="AAV166" s="43"/>
      <c r="AAW166" s="43"/>
      <c r="AAX166" s="43"/>
      <c r="AAY166" s="43"/>
      <c r="AAZ166" s="43"/>
      <c r="ABA166" s="43"/>
      <c r="ABB166" s="43"/>
      <c r="ABC166" s="43"/>
      <c r="ABD166" s="43"/>
      <c r="ABE166" s="43"/>
      <c r="ABF166" s="43"/>
      <c r="ABG166" s="43"/>
      <c r="ABH166" s="43"/>
      <c r="ABI166" s="43"/>
      <c r="ABJ166" s="43"/>
      <c r="ABK166" s="43"/>
      <c r="ABL166" s="43"/>
      <c r="ABM166" s="43"/>
      <c r="ABN166" s="43"/>
      <c r="ABO166" s="43"/>
      <c r="ABP166" s="43"/>
      <c r="ABQ166" s="43"/>
      <c r="ABR166" s="43"/>
      <c r="ABS166" s="43"/>
      <c r="ABT166" s="43"/>
      <c r="ABU166" s="43"/>
      <c r="ABV166" s="43"/>
      <c r="ABW166" s="43"/>
      <c r="ABX166" s="43"/>
      <c r="ABY166" s="43"/>
      <c r="ABZ166" s="43"/>
      <c r="ACA166" s="43"/>
      <c r="ACB166" s="43"/>
      <c r="ACC166" s="43"/>
      <c r="ACD166" s="43"/>
      <c r="ACE166" s="43"/>
      <c r="ACF166" s="43"/>
      <c r="ACG166" s="43"/>
      <c r="ACH166" s="43"/>
      <c r="ACI166" s="43"/>
      <c r="ACJ166" s="43"/>
      <c r="ACK166" s="43"/>
      <c r="ACL166" s="43"/>
      <c r="ACM166" s="43"/>
      <c r="ACN166" s="43"/>
      <c r="ACO166" s="43"/>
      <c r="ACP166" s="43"/>
      <c r="ACQ166" s="43"/>
      <c r="ACR166" s="43"/>
      <c r="ACS166" s="43"/>
      <c r="ACT166" s="43"/>
      <c r="ACU166" s="43"/>
      <c r="ACV166" s="43"/>
      <c r="ACW166" s="43"/>
      <c r="ACX166" s="43"/>
      <c r="ACY166" s="43"/>
      <c r="ACZ166" s="43"/>
      <c r="ADA166" s="43"/>
      <c r="ADB166" s="43"/>
      <c r="ADC166" s="43"/>
      <c r="ADD166" s="43"/>
      <c r="ADE166" s="43"/>
      <c r="ADF166" s="43"/>
      <c r="ADG166" s="43"/>
      <c r="ADH166" s="43"/>
      <c r="ADI166" s="43"/>
      <c r="ADJ166" s="43"/>
      <c r="ADK166" s="43"/>
      <c r="ADL166" s="43"/>
      <c r="ADM166" s="43"/>
      <c r="ADN166" s="43"/>
      <c r="ADO166" s="43"/>
      <c r="ADP166" s="43"/>
      <c r="ADQ166" s="43"/>
      <c r="ADR166" s="43"/>
      <c r="ADS166" s="43"/>
      <c r="ADT166" s="43"/>
      <c r="ADU166" s="43"/>
      <c r="ADV166" s="43"/>
      <c r="ADW166" s="43"/>
      <c r="ADX166" s="43"/>
      <c r="ADY166" s="43"/>
      <c r="ADZ166" s="43"/>
      <c r="AEA166" s="43"/>
      <c r="AEB166" s="43"/>
      <c r="AEC166" s="43"/>
      <c r="AED166" s="43"/>
      <c r="AEE166" s="43"/>
      <c r="AEF166" s="43"/>
      <c r="AEG166" s="43"/>
      <c r="AEH166" s="43"/>
      <c r="AEI166" s="43"/>
      <c r="AEJ166" s="43"/>
      <c r="AEK166" s="43"/>
      <c r="AEL166" s="43"/>
      <c r="AEM166" s="43"/>
      <c r="AEN166" s="43"/>
      <c r="AEO166" s="43"/>
      <c r="AEP166" s="43"/>
      <c r="AEQ166" s="43"/>
      <c r="AER166" s="43"/>
      <c r="AES166" s="43"/>
      <c r="AET166" s="43"/>
      <c r="AEU166" s="43"/>
      <c r="AEV166" s="43"/>
      <c r="AEW166" s="43"/>
      <c r="AEX166" s="43"/>
      <c r="AEY166" s="43"/>
      <c r="AEZ166" s="43"/>
      <c r="AFA166" s="43"/>
      <c r="AFB166" s="43"/>
      <c r="AFC166" s="43"/>
      <c r="AFD166" s="43"/>
      <c r="AFE166" s="43"/>
      <c r="AFF166" s="43"/>
      <c r="AFG166" s="43"/>
      <c r="AFH166" s="43"/>
      <c r="AFI166" s="43"/>
      <c r="AFJ166" s="43"/>
      <c r="AFK166" s="43"/>
      <c r="AFL166" s="43"/>
      <c r="AFM166" s="43"/>
      <c r="AFN166" s="43"/>
      <c r="AFO166" s="43"/>
      <c r="AFP166" s="43"/>
      <c r="AFQ166" s="43"/>
      <c r="AFR166" s="43"/>
      <c r="AFS166" s="43"/>
      <c r="AFT166" s="43"/>
      <c r="AFU166" s="43"/>
      <c r="AFV166" s="43"/>
      <c r="AFW166" s="43"/>
      <c r="AFX166" s="43"/>
      <c r="AFY166" s="43"/>
      <c r="AFZ166" s="43"/>
      <c r="AGA166" s="43"/>
      <c r="AGB166" s="43"/>
      <c r="AGC166" s="43"/>
      <c r="AGD166" s="43"/>
      <c r="AGE166" s="43"/>
      <c r="AGF166" s="43"/>
      <c r="AGG166" s="43"/>
      <c r="AGH166" s="43"/>
      <c r="AGI166" s="43"/>
      <c r="AGJ166" s="43"/>
      <c r="AGK166" s="43"/>
      <c r="AGL166" s="43"/>
      <c r="AGM166" s="43"/>
      <c r="AGN166" s="43"/>
      <c r="AGO166" s="43"/>
      <c r="AGP166" s="43"/>
      <c r="AGQ166" s="43"/>
      <c r="AGR166" s="43"/>
      <c r="AGS166" s="43"/>
      <c r="AGT166" s="43"/>
      <c r="AGU166" s="43"/>
      <c r="AGV166" s="43"/>
      <c r="AGW166" s="43"/>
      <c r="AGX166" s="43"/>
      <c r="AGY166" s="43"/>
      <c r="AGZ166" s="43"/>
      <c r="AHA166" s="43"/>
      <c r="AHB166" s="43"/>
      <c r="AHC166" s="43"/>
      <c r="AHD166" s="43"/>
      <c r="AHE166" s="43"/>
      <c r="AHF166" s="43"/>
      <c r="AHG166" s="43"/>
      <c r="AHH166" s="43"/>
      <c r="AHI166" s="43"/>
      <c r="AHJ166" s="43"/>
      <c r="AHK166" s="43"/>
      <c r="AHL166" s="43"/>
      <c r="AHM166" s="43"/>
      <c r="AHN166" s="43"/>
      <c r="AHO166" s="43"/>
      <c r="AHP166" s="43"/>
      <c r="AHQ166" s="43"/>
      <c r="AHR166" s="43"/>
      <c r="AHS166" s="43"/>
      <c r="AHT166" s="43"/>
      <c r="AHU166" s="43"/>
      <c r="AHV166" s="43"/>
      <c r="AHW166" s="43"/>
      <c r="AHX166" s="43"/>
      <c r="AHY166" s="43"/>
      <c r="AHZ166" s="43"/>
      <c r="AIA166" s="43"/>
      <c r="AIB166" s="43"/>
      <c r="AIC166" s="43"/>
      <c r="AID166" s="43"/>
      <c r="AIE166" s="43"/>
      <c r="AIF166" s="43"/>
      <c r="AIG166" s="43"/>
      <c r="AIH166" s="43"/>
      <c r="AII166" s="43"/>
      <c r="AIJ166" s="43"/>
      <c r="AIK166" s="43"/>
      <c r="AIL166" s="43"/>
      <c r="AIM166" s="43"/>
      <c r="AIN166" s="43"/>
      <c r="AIO166" s="43"/>
      <c r="AIP166" s="43"/>
      <c r="AIQ166" s="43"/>
      <c r="AIR166" s="43"/>
      <c r="AIS166" s="43"/>
      <c r="AIT166" s="43"/>
      <c r="AIU166" s="43"/>
      <c r="AIV166" s="43"/>
      <c r="AIW166" s="43"/>
      <c r="AIX166" s="43"/>
      <c r="AIY166" s="43"/>
      <c r="AIZ166" s="43"/>
      <c r="AJA166" s="43"/>
      <c r="AJB166" s="43"/>
      <c r="AJC166" s="43"/>
      <c r="AJD166" s="43"/>
      <c r="AJE166" s="43"/>
      <c r="AJF166" s="43"/>
      <c r="AJG166" s="43"/>
      <c r="AJH166" s="43"/>
      <c r="AJI166" s="43"/>
      <c r="AJJ166" s="43"/>
      <c r="AJK166" s="43"/>
      <c r="AJL166" s="43"/>
      <c r="AJM166" s="43"/>
      <c r="AJN166" s="43"/>
      <c r="AJO166" s="43"/>
      <c r="AJP166" s="43"/>
      <c r="AJQ166" s="43"/>
      <c r="AJR166" s="43"/>
      <c r="AJS166" s="43"/>
      <c r="AJT166" s="43"/>
      <c r="AJU166" s="43"/>
      <c r="AJV166" s="43"/>
      <c r="AJW166" s="43"/>
      <c r="AJX166" s="43"/>
      <c r="AJY166" s="43"/>
      <c r="AJZ166" s="43"/>
      <c r="AKA166" s="43"/>
      <c r="AKB166" s="43"/>
      <c r="AKC166" s="43"/>
      <c r="AKD166" s="43"/>
      <c r="AKE166" s="43"/>
      <c r="AKF166" s="43"/>
      <c r="AKG166" s="43"/>
      <c r="AKH166" s="43"/>
      <c r="AKI166" s="43"/>
      <c r="AKJ166" s="43"/>
      <c r="AKK166" s="43"/>
      <c r="AKL166" s="43"/>
      <c r="AKM166" s="43"/>
      <c r="AKN166" s="43"/>
      <c r="AKO166" s="43"/>
      <c r="AKP166" s="43"/>
      <c r="AKQ166" s="43"/>
      <c r="AKR166" s="43"/>
      <c r="AKS166" s="43"/>
      <c r="AKT166" s="43"/>
      <c r="AKU166" s="43"/>
      <c r="AKV166" s="43"/>
      <c r="AKW166" s="43"/>
      <c r="AKX166" s="43"/>
      <c r="AKY166" s="43"/>
      <c r="AKZ166" s="43"/>
      <c r="ALA166" s="43"/>
      <c r="ALB166" s="43"/>
      <c r="ALC166" s="43"/>
      <c r="ALD166" s="43"/>
      <c r="ALE166" s="43"/>
      <c r="ALF166" s="43"/>
      <c r="ALG166" s="43"/>
      <c r="ALH166" s="43"/>
      <c r="ALI166" s="43"/>
      <c r="ALJ166" s="43"/>
      <c r="ALK166" s="43"/>
      <c r="ALL166" s="43"/>
      <c r="ALM166" s="43"/>
      <c r="ALN166" s="43"/>
      <c r="ALO166" s="43"/>
      <c r="ALP166" s="43"/>
      <c r="ALQ166" s="43"/>
      <c r="ALR166" s="43"/>
      <c r="ALS166" s="43"/>
      <c r="ALT166" s="43"/>
      <c r="ALU166" s="43"/>
      <c r="ALV166" s="43"/>
      <c r="ALW166" s="43"/>
      <c r="ALX166" s="43"/>
      <c r="ALY166" s="43"/>
      <c r="ALZ166" s="43"/>
      <c r="AMA166" s="43"/>
      <c r="AMB166" s="43"/>
      <c r="AMC166" s="43"/>
      <c r="AMD166" s="43"/>
      <c r="AME166" s="43"/>
      <c r="AMF166" s="43"/>
      <c r="AMG166" s="43"/>
      <c r="AMH166" s="43"/>
      <c r="AMI166" s="43"/>
      <c r="AMJ166" s="43"/>
      <c r="AMK166" s="43"/>
      <c r="AML166" s="43"/>
      <c r="AMM166" s="43"/>
      <c r="AMN166" s="43"/>
      <c r="AMO166" s="43"/>
      <c r="AMP166" s="43"/>
      <c r="AMQ166" s="43"/>
      <c r="AMR166" s="43"/>
      <c r="AMS166" s="43"/>
    </row>
    <row r="167" spans="1:1033" x14ac:dyDescent="0.2">
      <c r="A167" s="381"/>
      <c r="B167" s="55">
        <v>69</v>
      </c>
      <c r="C167" s="56" t="s">
        <v>316</v>
      </c>
      <c r="D167" s="384"/>
      <c r="E167" s="166">
        <v>328</v>
      </c>
      <c r="F167" s="166"/>
      <c r="G167" s="166"/>
      <c r="H167" s="166">
        <v>327</v>
      </c>
      <c r="I167" s="166">
        <v>1</v>
      </c>
      <c r="J167" s="166"/>
      <c r="K167" s="166"/>
      <c r="L167" s="166"/>
      <c r="M167" s="166"/>
      <c r="N167" s="167">
        <v>562.28</v>
      </c>
      <c r="O167" s="98">
        <f t="shared" si="154"/>
        <v>155.18928</v>
      </c>
      <c r="P167" s="168">
        <v>562.28</v>
      </c>
      <c r="Q167" s="98">
        <f t="shared" si="155"/>
        <v>168.684</v>
      </c>
      <c r="R167" s="169">
        <v>562.28</v>
      </c>
      <c r="S167" s="166"/>
      <c r="T167" s="98">
        <v>78</v>
      </c>
      <c r="U167" s="166">
        <v>157.5</v>
      </c>
      <c r="V167" s="166">
        <v>0</v>
      </c>
      <c r="W167" s="166">
        <v>0</v>
      </c>
      <c r="X167" s="166">
        <v>1</v>
      </c>
      <c r="Y167" s="166">
        <v>562.28</v>
      </c>
      <c r="Z167" s="166">
        <v>1</v>
      </c>
      <c r="AA167" s="167">
        <v>562.28</v>
      </c>
      <c r="AB167" s="98">
        <f t="shared" si="157"/>
        <v>562.28</v>
      </c>
      <c r="AC167" s="169">
        <v>562.28</v>
      </c>
      <c r="AD167" s="166">
        <v>1</v>
      </c>
      <c r="AE167" s="166">
        <v>1</v>
      </c>
      <c r="AF167" s="166">
        <v>562.28</v>
      </c>
      <c r="AG167" s="88">
        <f t="shared" si="158"/>
        <v>154.96436800000001</v>
      </c>
      <c r="AH167" s="167">
        <v>562.28</v>
      </c>
      <c r="AI167" s="98">
        <f t="shared" si="159"/>
        <v>382.35040000000004</v>
      </c>
      <c r="AJ167" s="168">
        <v>562.28</v>
      </c>
      <c r="AK167" s="98">
        <f t="shared" si="160"/>
        <v>437.11647199999999</v>
      </c>
      <c r="AL167" s="98">
        <v>1</v>
      </c>
      <c r="AM167" s="166">
        <v>0</v>
      </c>
      <c r="AN167" s="166">
        <v>562.28</v>
      </c>
      <c r="AO167" s="166">
        <v>0</v>
      </c>
      <c r="AP167" s="166">
        <v>93.6</v>
      </c>
      <c r="AQ167" s="306">
        <v>50</v>
      </c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  <c r="IX167" s="43"/>
      <c r="IY167" s="43"/>
      <c r="IZ167" s="43"/>
      <c r="JA167" s="43"/>
      <c r="JB167" s="43"/>
      <c r="JC167" s="43"/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43"/>
      <c r="KK167" s="43"/>
      <c r="KL167" s="43"/>
      <c r="KM167" s="43"/>
      <c r="KN167" s="43"/>
      <c r="KO167" s="43"/>
      <c r="KP167" s="43"/>
      <c r="KQ167" s="43"/>
      <c r="KR167" s="43"/>
      <c r="KS167" s="43"/>
      <c r="KT167" s="43"/>
      <c r="KU167" s="43"/>
      <c r="KV167" s="43"/>
      <c r="KW167" s="43"/>
      <c r="KX167" s="43"/>
      <c r="KY167" s="43"/>
      <c r="KZ167" s="43"/>
      <c r="LA167" s="43"/>
      <c r="LB167" s="43"/>
      <c r="LC167" s="43"/>
      <c r="LD167" s="43"/>
      <c r="LE167" s="43"/>
      <c r="LF167" s="43"/>
      <c r="LG167" s="43"/>
      <c r="LH167" s="43"/>
      <c r="LI167" s="43"/>
      <c r="LJ167" s="43"/>
      <c r="LK167" s="43"/>
      <c r="LL167" s="43"/>
      <c r="LM167" s="43"/>
      <c r="LN167" s="43"/>
      <c r="LO167" s="43"/>
      <c r="LP167" s="43"/>
      <c r="LQ167" s="43"/>
      <c r="LR167" s="43"/>
      <c r="LS167" s="43"/>
      <c r="LT167" s="43"/>
      <c r="LU167" s="43"/>
      <c r="LV167" s="43"/>
      <c r="LW167" s="43"/>
      <c r="LX167" s="43"/>
      <c r="LY167" s="43"/>
      <c r="LZ167" s="43"/>
      <c r="MA167" s="43"/>
      <c r="MB167" s="43"/>
      <c r="MC167" s="43"/>
      <c r="MD167" s="43"/>
      <c r="ME167" s="43"/>
      <c r="MF167" s="43"/>
      <c r="MG167" s="43"/>
      <c r="MH167" s="43"/>
      <c r="MI167" s="43"/>
      <c r="MJ167" s="43"/>
      <c r="MK167" s="43"/>
      <c r="ML167" s="43"/>
      <c r="MM167" s="43"/>
      <c r="MN167" s="43"/>
      <c r="MO167" s="43"/>
      <c r="MP167" s="43"/>
      <c r="MQ167" s="43"/>
      <c r="MR167" s="43"/>
      <c r="MS167" s="43"/>
      <c r="MT167" s="43"/>
      <c r="MU167" s="43"/>
      <c r="MV167" s="43"/>
      <c r="MW167" s="43"/>
      <c r="MX167" s="43"/>
      <c r="MY167" s="43"/>
      <c r="MZ167" s="43"/>
      <c r="NA167" s="43"/>
      <c r="NB167" s="43"/>
      <c r="NC167" s="43"/>
      <c r="ND167" s="43"/>
      <c r="NE167" s="43"/>
      <c r="NF167" s="43"/>
      <c r="NG167" s="43"/>
      <c r="NH167" s="43"/>
      <c r="NI167" s="43"/>
      <c r="NJ167" s="43"/>
      <c r="NK167" s="43"/>
      <c r="NL167" s="43"/>
      <c r="NM167" s="43"/>
      <c r="NN167" s="43"/>
      <c r="NO167" s="43"/>
      <c r="NP167" s="43"/>
      <c r="NQ167" s="43"/>
      <c r="NR167" s="43"/>
      <c r="NS167" s="43"/>
      <c r="NT167" s="43"/>
      <c r="NU167" s="43"/>
      <c r="NV167" s="43"/>
      <c r="NW167" s="43"/>
      <c r="NX167" s="43"/>
      <c r="NY167" s="43"/>
      <c r="NZ167" s="43"/>
      <c r="OA167" s="43"/>
      <c r="OB167" s="43"/>
      <c r="OC167" s="43"/>
      <c r="OD167" s="43"/>
      <c r="OE167" s="43"/>
      <c r="OF167" s="43"/>
      <c r="OG167" s="43"/>
      <c r="OH167" s="43"/>
      <c r="OI167" s="43"/>
      <c r="OJ167" s="43"/>
      <c r="OK167" s="43"/>
      <c r="OL167" s="43"/>
      <c r="OM167" s="43"/>
      <c r="ON167" s="43"/>
      <c r="OO167" s="43"/>
      <c r="OP167" s="43"/>
      <c r="OQ167" s="43"/>
      <c r="OR167" s="43"/>
      <c r="OS167" s="43"/>
      <c r="OT167" s="43"/>
      <c r="OU167" s="43"/>
      <c r="OV167" s="43"/>
      <c r="OW167" s="43"/>
      <c r="OX167" s="43"/>
      <c r="OY167" s="43"/>
      <c r="OZ167" s="43"/>
      <c r="PA167" s="43"/>
      <c r="PB167" s="43"/>
      <c r="PC167" s="43"/>
      <c r="PD167" s="43"/>
      <c r="PE167" s="43"/>
      <c r="PF167" s="43"/>
      <c r="PG167" s="43"/>
      <c r="PH167" s="43"/>
      <c r="PI167" s="43"/>
      <c r="PJ167" s="43"/>
      <c r="PK167" s="43"/>
      <c r="PL167" s="43"/>
      <c r="PM167" s="43"/>
      <c r="PN167" s="43"/>
      <c r="PO167" s="43"/>
      <c r="PP167" s="43"/>
      <c r="PQ167" s="43"/>
      <c r="PR167" s="43"/>
      <c r="PS167" s="43"/>
      <c r="PT167" s="43"/>
      <c r="PU167" s="43"/>
      <c r="PV167" s="43"/>
      <c r="PW167" s="43"/>
      <c r="PX167" s="43"/>
      <c r="PY167" s="43"/>
      <c r="PZ167" s="43"/>
      <c r="QA167" s="43"/>
      <c r="QB167" s="43"/>
      <c r="QC167" s="43"/>
      <c r="QD167" s="43"/>
      <c r="QE167" s="43"/>
      <c r="QF167" s="43"/>
      <c r="QG167" s="43"/>
      <c r="QH167" s="43"/>
      <c r="QI167" s="43"/>
      <c r="QJ167" s="43"/>
      <c r="QK167" s="43"/>
      <c r="QL167" s="43"/>
      <c r="QM167" s="43"/>
      <c r="QN167" s="43"/>
      <c r="QO167" s="43"/>
      <c r="QP167" s="43"/>
      <c r="QQ167" s="43"/>
      <c r="QR167" s="43"/>
      <c r="QS167" s="43"/>
      <c r="QT167" s="43"/>
      <c r="QU167" s="43"/>
      <c r="QV167" s="43"/>
      <c r="QW167" s="43"/>
      <c r="QX167" s="43"/>
      <c r="QY167" s="43"/>
      <c r="QZ167" s="43"/>
      <c r="RA167" s="43"/>
      <c r="RB167" s="43"/>
      <c r="RC167" s="43"/>
      <c r="RD167" s="43"/>
      <c r="RE167" s="43"/>
      <c r="RF167" s="43"/>
      <c r="RG167" s="43"/>
      <c r="RH167" s="43"/>
      <c r="RI167" s="43"/>
      <c r="RJ167" s="43"/>
      <c r="RK167" s="43"/>
      <c r="RL167" s="43"/>
      <c r="RM167" s="43"/>
      <c r="RN167" s="43"/>
      <c r="RO167" s="43"/>
      <c r="RP167" s="43"/>
      <c r="RQ167" s="43"/>
      <c r="RR167" s="43"/>
      <c r="RS167" s="43"/>
      <c r="RT167" s="43"/>
      <c r="RU167" s="43"/>
      <c r="RV167" s="43"/>
      <c r="RW167" s="43"/>
      <c r="RX167" s="43"/>
      <c r="RY167" s="43"/>
      <c r="RZ167" s="43"/>
      <c r="SA167" s="43"/>
      <c r="SB167" s="43"/>
      <c r="SC167" s="43"/>
      <c r="SD167" s="43"/>
      <c r="SE167" s="43"/>
      <c r="SF167" s="43"/>
      <c r="SG167" s="43"/>
      <c r="SH167" s="43"/>
      <c r="SI167" s="43"/>
      <c r="SJ167" s="43"/>
      <c r="SK167" s="43"/>
      <c r="SL167" s="43"/>
      <c r="SM167" s="43"/>
      <c r="SN167" s="43"/>
      <c r="SO167" s="43"/>
      <c r="SP167" s="43"/>
      <c r="SQ167" s="43"/>
      <c r="SR167" s="43"/>
      <c r="SS167" s="43"/>
      <c r="ST167" s="43"/>
      <c r="SU167" s="43"/>
      <c r="SV167" s="43"/>
      <c r="SW167" s="43"/>
      <c r="SX167" s="43"/>
      <c r="SY167" s="43"/>
      <c r="SZ167" s="43"/>
      <c r="TA167" s="43"/>
      <c r="TB167" s="43"/>
      <c r="TC167" s="43"/>
      <c r="TD167" s="43"/>
      <c r="TE167" s="43"/>
      <c r="TF167" s="43"/>
      <c r="TG167" s="43"/>
      <c r="TH167" s="43"/>
      <c r="TI167" s="43"/>
      <c r="TJ167" s="43"/>
      <c r="TK167" s="43"/>
      <c r="TL167" s="43"/>
      <c r="TM167" s="43"/>
      <c r="TN167" s="43"/>
      <c r="TO167" s="43"/>
      <c r="TP167" s="43"/>
      <c r="TQ167" s="43"/>
      <c r="TR167" s="43"/>
      <c r="TS167" s="43"/>
      <c r="TT167" s="43"/>
      <c r="TU167" s="43"/>
      <c r="TV167" s="43"/>
      <c r="TW167" s="43"/>
      <c r="TX167" s="43"/>
      <c r="TY167" s="43"/>
      <c r="TZ167" s="43"/>
      <c r="UA167" s="43"/>
      <c r="UB167" s="43"/>
      <c r="UC167" s="43"/>
      <c r="UD167" s="43"/>
      <c r="UE167" s="43"/>
      <c r="UF167" s="43"/>
      <c r="UG167" s="43"/>
      <c r="UH167" s="43"/>
      <c r="UI167" s="43"/>
      <c r="UJ167" s="43"/>
      <c r="UK167" s="43"/>
      <c r="UL167" s="43"/>
      <c r="UM167" s="43"/>
      <c r="UN167" s="43"/>
      <c r="UO167" s="43"/>
      <c r="UP167" s="43"/>
      <c r="UQ167" s="43"/>
      <c r="UR167" s="43"/>
      <c r="US167" s="43"/>
      <c r="UT167" s="43"/>
      <c r="UU167" s="43"/>
      <c r="UV167" s="43"/>
      <c r="UW167" s="43"/>
      <c r="UX167" s="43"/>
      <c r="UY167" s="43"/>
      <c r="UZ167" s="43"/>
      <c r="VA167" s="43"/>
      <c r="VB167" s="43"/>
      <c r="VC167" s="43"/>
      <c r="VD167" s="43"/>
      <c r="VE167" s="43"/>
      <c r="VF167" s="43"/>
      <c r="VG167" s="43"/>
      <c r="VH167" s="43"/>
      <c r="VI167" s="43"/>
      <c r="VJ167" s="43"/>
      <c r="VK167" s="43"/>
      <c r="VL167" s="43"/>
      <c r="VM167" s="43"/>
      <c r="VN167" s="43"/>
      <c r="VO167" s="43"/>
      <c r="VP167" s="43"/>
      <c r="VQ167" s="43"/>
      <c r="VR167" s="43"/>
      <c r="VS167" s="43"/>
      <c r="VT167" s="43"/>
      <c r="VU167" s="43"/>
      <c r="VV167" s="43"/>
      <c r="VW167" s="43"/>
      <c r="VX167" s="43"/>
      <c r="VY167" s="43"/>
      <c r="VZ167" s="43"/>
      <c r="WA167" s="43"/>
      <c r="WB167" s="43"/>
      <c r="WC167" s="43"/>
      <c r="WD167" s="43"/>
      <c r="WE167" s="43"/>
      <c r="WF167" s="43"/>
      <c r="WG167" s="43"/>
      <c r="WH167" s="43"/>
      <c r="WI167" s="43"/>
      <c r="WJ167" s="43"/>
      <c r="WK167" s="43"/>
      <c r="WL167" s="43"/>
      <c r="WM167" s="43"/>
      <c r="WN167" s="43"/>
      <c r="WO167" s="43"/>
      <c r="WP167" s="43"/>
      <c r="WQ167" s="43"/>
      <c r="WR167" s="43"/>
      <c r="WS167" s="43"/>
      <c r="WT167" s="43"/>
      <c r="WU167" s="43"/>
      <c r="WV167" s="43"/>
      <c r="WW167" s="43"/>
      <c r="WX167" s="43"/>
      <c r="WY167" s="43"/>
      <c r="WZ167" s="43"/>
      <c r="XA167" s="43"/>
      <c r="XB167" s="43"/>
      <c r="XC167" s="43"/>
      <c r="XD167" s="43"/>
      <c r="XE167" s="43"/>
      <c r="XF167" s="43"/>
      <c r="XG167" s="43"/>
      <c r="XH167" s="43"/>
      <c r="XI167" s="43"/>
      <c r="XJ167" s="43"/>
      <c r="XK167" s="43"/>
      <c r="XL167" s="43"/>
      <c r="XM167" s="43"/>
      <c r="XN167" s="43"/>
      <c r="XO167" s="43"/>
      <c r="XP167" s="43"/>
      <c r="XQ167" s="43"/>
      <c r="XR167" s="43"/>
      <c r="XS167" s="43"/>
      <c r="XT167" s="43"/>
      <c r="XU167" s="43"/>
      <c r="XV167" s="43"/>
      <c r="XW167" s="43"/>
      <c r="XX167" s="43"/>
      <c r="XY167" s="43"/>
      <c r="XZ167" s="43"/>
      <c r="YA167" s="43"/>
      <c r="YB167" s="43"/>
      <c r="YC167" s="43"/>
      <c r="YD167" s="43"/>
      <c r="YE167" s="43"/>
      <c r="YF167" s="43"/>
      <c r="YG167" s="43"/>
      <c r="YH167" s="43"/>
      <c r="YI167" s="43"/>
      <c r="YJ167" s="43"/>
      <c r="YK167" s="43"/>
      <c r="YL167" s="43"/>
      <c r="YM167" s="43"/>
      <c r="YN167" s="43"/>
      <c r="YO167" s="43"/>
      <c r="YP167" s="43"/>
      <c r="YQ167" s="43"/>
      <c r="YR167" s="43"/>
      <c r="YS167" s="43"/>
      <c r="YT167" s="43"/>
      <c r="YU167" s="43"/>
      <c r="YV167" s="43"/>
      <c r="YW167" s="43"/>
      <c r="YX167" s="43"/>
      <c r="YY167" s="43"/>
      <c r="YZ167" s="43"/>
      <c r="ZA167" s="43"/>
      <c r="ZB167" s="43"/>
      <c r="ZC167" s="43"/>
      <c r="ZD167" s="43"/>
      <c r="ZE167" s="43"/>
      <c r="ZF167" s="43"/>
      <c r="ZG167" s="43"/>
      <c r="ZH167" s="43"/>
      <c r="ZI167" s="43"/>
      <c r="ZJ167" s="43"/>
      <c r="ZK167" s="43"/>
      <c r="ZL167" s="43"/>
      <c r="ZM167" s="43"/>
      <c r="ZN167" s="43"/>
      <c r="ZO167" s="43"/>
      <c r="ZP167" s="43"/>
      <c r="ZQ167" s="43"/>
      <c r="ZR167" s="43"/>
      <c r="ZS167" s="43"/>
      <c r="ZT167" s="43"/>
      <c r="ZU167" s="43"/>
      <c r="ZV167" s="43"/>
      <c r="ZW167" s="43"/>
      <c r="ZX167" s="43"/>
      <c r="ZY167" s="43"/>
      <c r="ZZ167" s="43"/>
      <c r="AAA167" s="43"/>
      <c r="AAB167" s="43"/>
      <c r="AAC167" s="43"/>
      <c r="AAD167" s="43"/>
      <c r="AAE167" s="43"/>
      <c r="AAF167" s="43"/>
      <c r="AAG167" s="43"/>
      <c r="AAH167" s="43"/>
      <c r="AAI167" s="43"/>
      <c r="AAJ167" s="43"/>
      <c r="AAK167" s="43"/>
      <c r="AAL167" s="43"/>
      <c r="AAM167" s="43"/>
      <c r="AAN167" s="43"/>
      <c r="AAO167" s="43"/>
      <c r="AAP167" s="43"/>
      <c r="AAQ167" s="43"/>
      <c r="AAR167" s="43"/>
      <c r="AAS167" s="43"/>
      <c r="AAT167" s="43"/>
      <c r="AAU167" s="43"/>
      <c r="AAV167" s="43"/>
      <c r="AAW167" s="43"/>
      <c r="AAX167" s="43"/>
      <c r="AAY167" s="43"/>
      <c r="AAZ167" s="43"/>
      <c r="ABA167" s="43"/>
      <c r="ABB167" s="43"/>
      <c r="ABC167" s="43"/>
      <c r="ABD167" s="43"/>
      <c r="ABE167" s="43"/>
      <c r="ABF167" s="43"/>
      <c r="ABG167" s="43"/>
      <c r="ABH167" s="43"/>
      <c r="ABI167" s="43"/>
      <c r="ABJ167" s="43"/>
      <c r="ABK167" s="43"/>
      <c r="ABL167" s="43"/>
      <c r="ABM167" s="43"/>
      <c r="ABN167" s="43"/>
      <c r="ABO167" s="43"/>
      <c r="ABP167" s="43"/>
      <c r="ABQ167" s="43"/>
      <c r="ABR167" s="43"/>
      <c r="ABS167" s="43"/>
      <c r="ABT167" s="43"/>
      <c r="ABU167" s="43"/>
      <c r="ABV167" s="43"/>
      <c r="ABW167" s="43"/>
      <c r="ABX167" s="43"/>
      <c r="ABY167" s="43"/>
      <c r="ABZ167" s="43"/>
      <c r="ACA167" s="43"/>
      <c r="ACB167" s="43"/>
      <c r="ACC167" s="43"/>
      <c r="ACD167" s="43"/>
      <c r="ACE167" s="43"/>
      <c r="ACF167" s="43"/>
      <c r="ACG167" s="43"/>
      <c r="ACH167" s="43"/>
      <c r="ACI167" s="43"/>
      <c r="ACJ167" s="43"/>
      <c r="ACK167" s="43"/>
      <c r="ACL167" s="43"/>
      <c r="ACM167" s="43"/>
      <c r="ACN167" s="43"/>
      <c r="ACO167" s="43"/>
      <c r="ACP167" s="43"/>
      <c r="ACQ167" s="43"/>
      <c r="ACR167" s="43"/>
      <c r="ACS167" s="43"/>
      <c r="ACT167" s="43"/>
      <c r="ACU167" s="43"/>
      <c r="ACV167" s="43"/>
      <c r="ACW167" s="43"/>
      <c r="ACX167" s="43"/>
      <c r="ACY167" s="43"/>
      <c r="ACZ167" s="43"/>
      <c r="ADA167" s="43"/>
      <c r="ADB167" s="43"/>
      <c r="ADC167" s="43"/>
      <c r="ADD167" s="43"/>
      <c r="ADE167" s="43"/>
      <c r="ADF167" s="43"/>
      <c r="ADG167" s="43"/>
      <c r="ADH167" s="43"/>
      <c r="ADI167" s="43"/>
      <c r="ADJ167" s="43"/>
      <c r="ADK167" s="43"/>
      <c r="ADL167" s="43"/>
      <c r="ADM167" s="43"/>
      <c r="ADN167" s="43"/>
      <c r="ADO167" s="43"/>
      <c r="ADP167" s="43"/>
      <c r="ADQ167" s="43"/>
      <c r="ADR167" s="43"/>
      <c r="ADS167" s="43"/>
      <c r="ADT167" s="43"/>
      <c r="ADU167" s="43"/>
      <c r="ADV167" s="43"/>
      <c r="ADW167" s="43"/>
      <c r="ADX167" s="43"/>
      <c r="ADY167" s="43"/>
      <c r="ADZ167" s="43"/>
      <c r="AEA167" s="43"/>
      <c r="AEB167" s="43"/>
      <c r="AEC167" s="43"/>
      <c r="AED167" s="43"/>
      <c r="AEE167" s="43"/>
      <c r="AEF167" s="43"/>
      <c r="AEG167" s="43"/>
      <c r="AEH167" s="43"/>
      <c r="AEI167" s="43"/>
      <c r="AEJ167" s="43"/>
      <c r="AEK167" s="43"/>
      <c r="AEL167" s="43"/>
      <c r="AEM167" s="43"/>
      <c r="AEN167" s="43"/>
      <c r="AEO167" s="43"/>
      <c r="AEP167" s="43"/>
      <c r="AEQ167" s="43"/>
      <c r="AER167" s="43"/>
      <c r="AES167" s="43"/>
      <c r="AET167" s="43"/>
      <c r="AEU167" s="43"/>
      <c r="AEV167" s="43"/>
      <c r="AEW167" s="43"/>
      <c r="AEX167" s="43"/>
      <c r="AEY167" s="43"/>
      <c r="AEZ167" s="43"/>
      <c r="AFA167" s="43"/>
      <c r="AFB167" s="43"/>
      <c r="AFC167" s="43"/>
      <c r="AFD167" s="43"/>
      <c r="AFE167" s="43"/>
      <c r="AFF167" s="43"/>
      <c r="AFG167" s="43"/>
      <c r="AFH167" s="43"/>
      <c r="AFI167" s="43"/>
      <c r="AFJ167" s="43"/>
      <c r="AFK167" s="43"/>
      <c r="AFL167" s="43"/>
      <c r="AFM167" s="43"/>
      <c r="AFN167" s="43"/>
      <c r="AFO167" s="43"/>
      <c r="AFP167" s="43"/>
      <c r="AFQ167" s="43"/>
      <c r="AFR167" s="43"/>
      <c r="AFS167" s="43"/>
      <c r="AFT167" s="43"/>
      <c r="AFU167" s="43"/>
      <c r="AFV167" s="43"/>
      <c r="AFW167" s="43"/>
      <c r="AFX167" s="43"/>
      <c r="AFY167" s="43"/>
      <c r="AFZ167" s="43"/>
      <c r="AGA167" s="43"/>
      <c r="AGB167" s="43"/>
      <c r="AGC167" s="43"/>
      <c r="AGD167" s="43"/>
      <c r="AGE167" s="43"/>
      <c r="AGF167" s="43"/>
      <c r="AGG167" s="43"/>
      <c r="AGH167" s="43"/>
      <c r="AGI167" s="43"/>
      <c r="AGJ167" s="43"/>
      <c r="AGK167" s="43"/>
      <c r="AGL167" s="43"/>
      <c r="AGM167" s="43"/>
      <c r="AGN167" s="43"/>
      <c r="AGO167" s="43"/>
      <c r="AGP167" s="43"/>
      <c r="AGQ167" s="43"/>
      <c r="AGR167" s="43"/>
      <c r="AGS167" s="43"/>
      <c r="AGT167" s="43"/>
      <c r="AGU167" s="43"/>
      <c r="AGV167" s="43"/>
      <c r="AGW167" s="43"/>
      <c r="AGX167" s="43"/>
      <c r="AGY167" s="43"/>
      <c r="AGZ167" s="43"/>
      <c r="AHA167" s="43"/>
      <c r="AHB167" s="43"/>
      <c r="AHC167" s="43"/>
      <c r="AHD167" s="43"/>
      <c r="AHE167" s="43"/>
      <c r="AHF167" s="43"/>
      <c r="AHG167" s="43"/>
      <c r="AHH167" s="43"/>
      <c r="AHI167" s="43"/>
      <c r="AHJ167" s="43"/>
      <c r="AHK167" s="43"/>
      <c r="AHL167" s="43"/>
      <c r="AHM167" s="43"/>
      <c r="AHN167" s="43"/>
      <c r="AHO167" s="43"/>
      <c r="AHP167" s="43"/>
      <c r="AHQ167" s="43"/>
      <c r="AHR167" s="43"/>
      <c r="AHS167" s="43"/>
      <c r="AHT167" s="43"/>
      <c r="AHU167" s="43"/>
      <c r="AHV167" s="43"/>
      <c r="AHW167" s="43"/>
      <c r="AHX167" s="43"/>
      <c r="AHY167" s="43"/>
      <c r="AHZ167" s="43"/>
      <c r="AIA167" s="43"/>
      <c r="AIB167" s="43"/>
      <c r="AIC167" s="43"/>
      <c r="AID167" s="43"/>
      <c r="AIE167" s="43"/>
      <c r="AIF167" s="43"/>
      <c r="AIG167" s="43"/>
      <c r="AIH167" s="43"/>
      <c r="AII167" s="43"/>
      <c r="AIJ167" s="43"/>
      <c r="AIK167" s="43"/>
      <c r="AIL167" s="43"/>
      <c r="AIM167" s="43"/>
      <c r="AIN167" s="43"/>
      <c r="AIO167" s="43"/>
      <c r="AIP167" s="43"/>
      <c r="AIQ167" s="43"/>
      <c r="AIR167" s="43"/>
      <c r="AIS167" s="43"/>
      <c r="AIT167" s="43"/>
      <c r="AIU167" s="43"/>
      <c r="AIV167" s="43"/>
      <c r="AIW167" s="43"/>
      <c r="AIX167" s="43"/>
      <c r="AIY167" s="43"/>
      <c r="AIZ167" s="43"/>
      <c r="AJA167" s="43"/>
      <c r="AJB167" s="43"/>
      <c r="AJC167" s="43"/>
      <c r="AJD167" s="43"/>
      <c r="AJE167" s="43"/>
      <c r="AJF167" s="43"/>
      <c r="AJG167" s="43"/>
      <c r="AJH167" s="43"/>
      <c r="AJI167" s="43"/>
      <c r="AJJ167" s="43"/>
      <c r="AJK167" s="43"/>
      <c r="AJL167" s="43"/>
      <c r="AJM167" s="43"/>
      <c r="AJN167" s="43"/>
      <c r="AJO167" s="43"/>
      <c r="AJP167" s="43"/>
      <c r="AJQ167" s="43"/>
      <c r="AJR167" s="43"/>
      <c r="AJS167" s="43"/>
      <c r="AJT167" s="43"/>
      <c r="AJU167" s="43"/>
      <c r="AJV167" s="43"/>
      <c r="AJW167" s="43"/>
      <c r="AJX167" s="43"/>
      <c r="AJY167" s="43"/>
      <c r="AJZ167" s="43"/>
      <c r="AKA167" s="43"/>
      <c r="AKB167" s="43"/>
      <c r="AKC167" s="43"/>
      <c r="AKD167" s="43"/>
      <c r="AKE167" s="43"/>
      <c r="AKF167" s="43"/>
      <c r="AKG167" s="43"/>
      <c r="AKH167" s="43"/>
      <c r="AKI167" s="43"/>
      <c r="AKJ167" s="43"/>
      <c r="AKK167" s="43"/>
      <c r="AKL167" s="43"/>
      <c r="AKM167" s="43"/>
      <c r="AKN167" s="43"/>
      <c r="AKO167" s="43"/>
      <c r="AKP167" s="43"/>
      <c r="AKQ167" s="43"/>
      <c r="AKR167" s="43"/>
      <c r="AKS167" s="43"/>
      <c r="AKT167" s="43"/>
      <c r="AKU167" s="43"/>
      <c r="AKV167" s="43"/>
      <c r="AKW167" s="43"/>
      <c r="AKX167" s="43"/>
      <c r="AKY167" s="43"/>
      <c r="AKZ167" s="43"/>
      <c r="ALA167" s="43"/>
      <c r="ALB167" s="43"/>
      <c r="ALC167" s="43"/>
      <c r="ALD167" s="43"/>
      <c r="ALE167" s="43"/>
      <c r="ALF167" s="43"/>
      <c r="ALG167" s="43"/>
      <c r="ALH167" s="43"/>
      <c r="ALI167" s="43"/>
      <c r="ALJ167" s="43"/>
      <c r="ALK167" s="43"/>
      <c r="ALL167" s="43"/>
      <c r="ALM167" s="43"/>
      <c r="ALN167" s="43"/>
      <c r="ALO167" s="43"/>
      <c r="ALP167" s="43"/>
      <c r="ALQ167" s="43"/>
      <c r="ALR167" s="43"/>
      <c r="ALS167" s="43"/>
      <c r="ALT167" s="43"/>
      <c r="ALU167" s="43"/>
      <c r="ALV167" s="43"/>
      <c r="ALW167" s="43"/>
      <c r="ALX167" s="43"/>
      <c r="ALY167" s="43"/>
      <c r="ALZ167" s="43"/>
      <c r="AMA167" s="43"/>
      <c r="AMB167" s="43"/>
      <c r="AMC167" s="43"/>
      <c r="AMD167" s="43"/>
      <c r="AME167" s="43"/>
      <c r="AMF167" s="43"/>
      <c r="AMG167" s="43"/>
      <c r="AMH167" s="43"/>
      <c r="AMI167" s="43"/>
      <c r="AMJ167" s="43"/>
      <c r="AMK167" s="43"/>
      <c r="AML167" s="43"/>
      <c r="AMM167" s="43"/>
      <c r="AMN167" s="43"/>
      <c r="AMO167" s="43"/>
      <c r="AMP167" s="43"/>
      <c r="AMQ167" s="43"/>
      <c r="AMR167" s="43"/>
      <c r="AMS167" s="43"/>
    </row>
    <row r="168" spans="1:1033" s="50" customFormat="1" ht="18" x14ac:dyDescent="0.2">
      <c r="A168" s="385" t="s">
        <v>268</v>
      </c>
      <c r="B168" s="385"/>
      <c r="C168" s="385"/>
      <c r="D168" s="385"/>
      <c r="E168" s="157">
        <f>SUM(E162:E167)</f>
        <v>2995</v>
      </c>
      <c r="F168" s="157">
        <f t="shared" ref="F168:G168" si="161">SUM(F162:F167)</f>
        <v>0</v>
      </c>
      <c r="G168" s="157">
        <f t="shared" si="161"/>
        <v>0</v>
      </c>
      <c r="H168" s="157">
        <f t="shared" ref="H168:AQ168" si="162">SUM(H162:H167)</f>
        <v>12066</v>
      </c>
      <c r="I168" s="157">
        <f t="shared" ref="I168" si="163">SUM(I162:I167)</f>
        <v>6</v>
      </c>
      <c r="J168" s="157">
        <f t="shared" si="162"/>
        <v>637</v>
      </c>
      <c r="K168" s="157">
        <f t="shared" si="162"/>
        <v>647</v>
      </c>
      <c r="L168" s="157">
        <f t="shared" si="162"/>
        <v>2054.1800000000003</v>
      </c>
      <c r="M168" s="157">
        <f t="shared" si="162"/>
        <v>319.07</v>
      </c>
      <c r="N168" s="157">
        <f t="shared" ref="N168" si="164">SUM(N162:N167)</f>
        <v>15619.78</v>
      </c>
      <c r="O168" s="157">
        <f t="shared" si="162"/>
        <v>3985.2901999999999</v>
      </c>
      <c r="P168" s="157">
        <f t="shared" ref="P168" si="165">SUM(P162:P167)</f>
        <v>1986.28</v>
      </c>
      <c r="Q168" s="157">
        <f t="shared" si="162"/>
        <v>595.88400000000001</v>
      </c>
      <c r="R168" s="157">
        <f t="shared" ref="R168:T168" si="166">SUM(R162:R167)</f>
        <v>1762.28</v>
      </c>
      <c r="S168" s="157">
        <f t="shared" si="166"/>
        <v>4215.83</v>
      </c>
      <c r="T168" s="157">
        <f t="shared" si="166"/>
        <v>168</v>
      </c>
      <c r="U168" s="157">
        <f t="shared" si="162"/>
        <v>157.5</v>
      </c>
      <c r="V168" s="157">
        <f t="shared" si="162"/>
        <v>0</v>
      </c>
      <c r="W168" s="157">
        <f t="shared" si="162"/>
        <v>0</v>
      </c>
      <c r="X168" s="157">
        <f t="shared" si="162"/>
        <v>6</v>
      </c>
      <c r="Y168" s="157">
        <f t="shared" si="162"/>
        <v>15619.78</v>
      </c>
      <c r="Z168" s="157">
        <f t="shared" si="162"/>
        <v>6</v>
      </c>
      <c r="AA168" s="157">
        <f t="shared" si="162"/>
        <v>15619.78</v>
      </c>
      <c r="AB168" s="157">
        <f t="shared" si="162"/>
        <v>15619.78</v>
      </c>
      <c r="AC168" s="157">
        <f t="shared" si="162"/>
        <v>15619.78</v>
      </c>
      <c r="AD168" s="157">
        <f t="shared" si="162"/>
        <v>6</v>
      </c>
      <c r="AE168" s="157">
        <f t="shared" si="162"/>
        <v>6</v>
      </c>
      <c r="AF168" s="157">
        <f t="shared" ref="AF168" si="167">SUM(AF162:AF167)</f>
        <v>14679.58</v>
      </c>
      <c r="AG168" s="157">
        <f t="shared" si="162"/>
        <v>3483.434988</v>
      </c>
      <c r="AH168" s="157">
        <f t="shared" ref="AH168" si="168">SUM(AH162:AH167)</f>
        <v>15619.78</v>
      </c>
      <c r="AI168" s="157">
        <f t="shared" si="162"/>
        <v>8848.9723999999987</v>
      </c>
      <c r="AJ168" s="157">
        <f t="shared" ref="AJ168" si="169">SUM(AJ162:AJ167)</f>
        <v>14679.58</v>
      </c>
      <c r="AK168" s="157">
        <f t="shared" si="162"/>
        <v>11411.905491999998</v>
      </c>
      <c r="AL168" s="157">
        <f t="shared" si="162"/>
        <v>6</v>
      </c>
      <c r="AM168" s="157">
        <f t="shared" si="162"/>
        <v>0</v>
      </c>
      <c r="AN168" s="157">
        <f t="shared" si="162"/>
        <v>15619.78</v>
      </c>
      <c r="AO168" s="157">
        <f t="shared" si="162"/>
        <v>3</v>
      </c>
      <c r="AP168" s="157">
        <f t="shared" si="162"/>
        <v>2791.6</v>
      </c>
      <c r="AQ168" s="157">
        <f t="shared" si="162"/>
        <v>95</v>
      </c>
    </row>
    <row r="169" spans="1:1033" ht="15.75" customHeight="1" x14ac:dyDescent="0.2">
      <c r="A169" s="292"/>
      <c r="B169" s="24"/>
      <c r="C169" s="24"/>
      <c r="D169" s="24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</row>
    <row r="170" spans="1:1033" ht="15" customHeight="1" x14ac:dyDescent="0.2">
      <c r="A170" s="352" t="s">
        <v>291</v>
      </c>
      <c r="B170" s="8">
        <v>61</v>
      </c>
      <c r="C170" s="9" t="s">
        <v>203</v>
      </c>
      <c r="D170" s="355" t="s">
        <v>292</v>
      </c>
      <c r="E170" s="101">
        <v>2760</v>
      </c>
      <c r="F170" s="170"/>
      <c r="G170" s="170"/>
      <c r="H170" s="170">
        <v>2001</v>
      </c>
      <c r="I170" s="170">
        <v>1</v>
      </c>
      <c r="J170" s="170">
        <v>29</v>
      </c>
      <c r="K170" s="170">
        <v>30</v>
      </c>
      <c r="L170" s="170">
        <v>4850</v>
      </c>
      <c r="M170" s="170">
        <v>1209.18</v>
      </c>
      <c r="N170" s="171">
        <v>0</v>
      </c>
      <c r="O170" s="86">
        <f t="shared" ref="O170:O174" si="170">$N$9*N170</f>
        <v>0</v>
      </c>
      <c r="P170" s="172">
        <f>5512.7+1258.4+1258.4+1258.4</f>
        <v>9287.9</v>
      </c>
      <c r="Q170" s="86">
        <v>1295</v>
      </c>
      <c r="R170" s="173">
        <v>0</v>
      </c>
      <c r="S170" s="170"/>
      <c r="T170" s="86">
        <f>R170*$P$9</f>
        <v>0</v>
      </c>
      <c r="U170" s="101">
        <v>0</v>
      </c>
      <c r="V170" s="101">
        <v>0</v>
      </c>
      <c r="W170" s="170">
        <v>1</v>
      </c>
      <c r="X170" s="101">
        <v>0</v>
      </c>
      <c r="Y170" s="101">
        <v>0</v>
      </c>
      <c r="Z170" s="101">
        <v>1</v>
      </c>
      <c r="AA170" s="269">
        <v>0</v>
      </c>
      <c r="AB170" s="86">
        <f t="shared" ref="AB170:AB174" si="171">AA170</f>
        <v>0</v>
      </c>
      <c r="AC170" s="173">
        <f t="shared" ref="AC170" si="172">4836.72</f>
        <v>4836.72</v>
      </c>
      <c r="AD170" s="101">
        <v>1</v>
      </c>
      <c r="AE170" s="101">
        <v>1</v>
      </c>
      <c r="AF170" s="101">
        <v>0</v>
      </c>
      <c r="AG170" s="84"/>
      <c r="AH170" s="171">
        <v>0</v>
      </c>
      <c r="AI170" s="86"/>
      <c r="AJ170" s="228">
        <v>5512.7</v>
      </c>
      <c r="AK170" s="86">
        <f t="shared" ref="AK170:AK174" si="173">AJ170*$AJ$9</f>
        <v>4285.5729799999999</v>
      </c>
      <c r="AL170" s="86">
        <v>1</v>
      </c>
      <c r="AM170" s="101">
        <v>1</v>
      </c>
      <c r="AN170" s="101">
        <v>0</v>
      </c>
      <c r="AO170" s="170">
        <v>1</v>
      </c>
      <c r="AP170" s="170">
        <v>1500</v>
      </c>
      <c r="AQ170" s="307">
        <f>16*27+45*1.5</f>
        <v>499.5</v>
      </c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</row>
    <row r="171" spans="1:1033" ht="15.75" customHeight="1" x14ac:dyDescent="0.2">
      <c r="A171" s="353"/>
      <c r="B171" s="12">
        <v>64</v>
      </c>
      <c r="C171" s="13" t="s">
        <v>317</v>
      </c>
      <c r="D171" s="356"/>
      <c r="E171" s="106">
        <v>3865</v>
      </c>
      <c r="F171" s="174"/>
      <c r="G171" s="174"/>
      <c r="H171" s="106">
        <v>4575</v>
      </c>
      <c r="I171" s="174">
        <v>1</v>
      </c>
      <c r="J171" s="174">
        <v>2671</v>
      </c>
      <c r="K171" s="174">
        <v>110</v>
      </c>
      <c r="L171" s="106">
        <v>3625</v>
      </c>
      <c r="M171" s="106">
        <v>849.17</v>
      </c>
      <c r="N171" s="175">
        <v>0</v>
      </c>
      <c r="O171" s="90">
        <f t="shared" si="170"/>
        <v>0</v>
      </c>
      <c r="P171" s="176">
        <f>16357.83+398.75*2-(1112+3500)</f>
        <v>12543.330000000002</v>
      </c>
      <c r="Q171" s="90">
        <v>1250</v>
      </c>
      <c r="R171" s="177">
        <f>37*1</f>
        <v>37</v>
      </c>
      <c r="S171" s="174"/>
      <c r="T171" s="90">
        <f>R171*$P$9</f>
        <v>11.1</v>
      </c>
      <c r="U171" s="106">
        <v>0</v>
      </c>
      <c r="V171" s="106">
        <v>0</v>
      </c>
      <c r="W171" s="230">
        <v>1</v>
      </c>
      <c r="X171" s="106">
        <v>0</v>
      </c>
      <c r="Y171" s="106">
        <v>0</v>
      </c>
      <c r="Z171" s="106">
        <v>1</v>
      </c>
      <c r="AA171" s="270">
        <v>0</v>
      </c>
      <c r="AB171" s="90">
        <f t="shared" si="171"/>
        <v>0</v>
      </c>
      <c r="AC171" s="177">
        <v>3396.68</v>
      </c>
      <c r="AD171" s="174">
        <v>1</v>
      </c>
      <c r="AE171" s="106">
        <v>1</v>
      </c>
      <c r="AF171" s="106">
        <v>0</v>
      </c>
      <c r="AG171" s="88"/>
      <c r="AH171" s="175">
        <v>0</v>
      </c>
      <c r="AI171" s="90"/>
      <c r="AJ171" s="176">
        <f>16357.83-1112-3500</f>
        <v>11745.83</v>
      </c>
      <c r="AK171" s="90">
        <f t="shared" si="173"/>
        <v>9131.2082420000006</v>
      </c>
      <c r="AL171" s="90">
        <v>1</v>
      </c>
      <c r="AM171" s="106">
        <v>1</v>
      </c>
      <c r="AN171" s="106">
        <v>0</v>
      </c>
      <c r="AO171" s="174">
        <v>1</v>
      </c>
      <c r="AP171" s="106">
        <v>0</v>
      </c>
      <c r="AQ171" s="308">
        <f>1017.45+90+27</f>
        <v>1134.45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</row>
    <row r="172" spans="1:1033" ht="15.75" customHeight="1" x14ac:dyDescent="0.2">
      <c r="A172" s="353"/>
      <c r="B172" s="12">
        <v>71</v>
      </c>
      <c r="C172" s="13" t="s">
        <v>25</v>
      </c>
      <c r="D172" s="356"/>
      <c r="E172" s="106">
        <v>2060</v>
      </c>
      <c r="F172" s="174"/>
      <c r="G172" s="174"/>
      <c r="H172" s="106">
        <v>1731</v>
      </c>
      <c r="I172" s="174">
        <v>1</v>
      </c>
      <c r="J172" s="174">
        <v>1462</v>
      </c>
      <c r="K172" s="174"/>
      <c r="L172" s="174">
        <v>2660</v>
      </c>
      <c r="M172" s="174">
        <v>665.97</v>
      </c>
      <c r="N172" s="175">
        <v>0</v>
      </c>
      <c r="O172" s="90">
        <f t="shared" si="170"/>
        <v>0</v>
      </c>
      <c r="P172" s="176">
        <f>9051.03-2925</f>
        <v>6126.0300000000007</v>
      </c>
      <c r="Q172" s="90">
        <v>1500</v>
      </c>
      <c r="R172" s="177">
        <f>7*0.15+37*1+28*1</f>
        <v>66.05</v>
      </c>
      <c r="S172" s="174"/>
      <c r="T172" s="90">
        <f>R172*$P$9</f>
        <v>19.814999999999998</v>
      </c>
      <c r="U172" s="106">
        <v>0</v>
      </c>
      <c r="V172" s="106">
        <v>0</v>
      </c>
      <c r="W172" s="106">
        <v>1</v>
      </c>
      <c r="X172" s="106">
        <v>0</v>
      </c>
      <c r="Y172" s="106">
        <v>0</v>
      </c>
      <c r="Z172" s="174">
        <v>1</v>
      </c>
      <c r="AA172" s="270">
        <v>0</v>
      </c>
      <c r="AB172" s="90">
        <f t="shared" si="171"/>
        <v>0</v>
      </c>
      <c r="AC172" s="177">
        <v>2663.89</v>
      </c>
      <c r="AD172" s="106">
        <v>1</v>
      </c>
      <c r="AE172" s="106">
        <v>1</v>
      </c>
      <c r="AF172" s="106">
        <v>0</v>
      </c>
      <c r="AG172" s="88"/>
      <c r="AH172" s="175">
        <v>0</v>
      </c>
      <c r="AI172" s="90"/>
      <c r="AJ172" s="176">
        <f>9051.03-2925</f>
        <v>6126.0300000000007</v>
      </c>
      <c r="AK172" s="90">
        <f t="shared" si="173"/>
        <v>4762.3757220000007</v>
      </c>
      <c r="AL172" s="90">
        <v>1</v>
      </c>
      <c r="AM172" s="174">
        <v>1</v>
      </c>
      <c r="AN172" s="106">
        <v>0</v>
      </c>
      <c r="AO172" s="174">
        <v>1</v>
      </c>
      <c r="AP172" s="106">
        <v>0</v>
      </c>
      <c r="AQ172" s="296">
        <v>0</v>
      </c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</row>
    <row r="173" spans="1:1033" ht="15.75" customHeight="1" x14ac:dyDescent="0.2">
      <c r="A173" s="353"/>
      <c r="B173" s="12">
        <v>77</v>
      </c>
      <c r="C173" s="13" t="s">
        <v>131</v>
      </c>
      <c r="D173" s="356"/>
      <c r="E173" s="174">
        <v>758</v>
      </c>
      <c r="F173" s="178"/>
      <c r="G173" s="178"/>
      <c r="H173" s="177">
        <v>441</v>
      </c>
      <c r="I173" s="178">
        <v>1</v>
      </c>
      <c r="J173" s="178">
        <v>1.65</v>
      </c>
      <c r="K173" s="178">
        <v>1.65</v>
      </c>
      <c r="L173" s="178">
        <v>635</v>
      </c>
      <c r="M173" s="178">
        <v>158.63999999999999</v>
      </c>
      <c r="N173" s="179">
        <f>17+3*9+8</f>
        <v>52</v>
      </c>
      <c r="O173" s="90">
        <f t="shared" si="170"/>
        <v>14.352</v>
      </c>
      <c r="P173" s="179">
        <v>1516.63</v>
      </c>
      <c r="Q173" s="90">
        <f t="shared" ref="Q173:Q174" si="174">P173*$P$9</f>
        <v>454.98900000000003</v>
      </c>
      <c r="R173" s="178">
        <f t="shared" ref="R173:U173" si="175">17+27+8</f>
        <v>52</v>
      </c>
      <c r="S173" s="178"/>
      <c r="T173" s="90">
        <f>R173*$P$9</f>
        <v>15.6</v>
      </c>
      <c r="U173" s="178">
        <f t="shared" si="175"/>
        <v>52</v>
      </c>
      <c r="V173" s="229">
        <v>104</v>
      </c>
      <c r="W173" s="178">
        <v>1</v>
      </c>
      <c r="X173" s="178">
        <v>0</v>
      </c>
      <c r="Y173" s="178">
        <v>758</v>
      </c>
      <c r="Z173" s="178">
        <v>1</v>
      </c>
      <c r="AA173" s="179">
        <v>758</v>
      </c>
      <c r="AB173" s="90">
        <f t="shared" si="171"/>
        <v>758</v>
      </c>
      <c r="AC173" s="178">
        <f t="shared" ref="AC173" si="176">632.91+1.65+17+8</f>
        <v>659.56</v>
      </c>
      <c r="AD173" s="178">
        <v>1</v>
      </c>
      <c r="AE173" s="178">
        <v>1</v>
      </c>
      <c r="AF173" s="178">
        <v>1500</v>
      </c>
      <c r="AG173" s="88">
        <f t="shared" ref="AG173:AG174" si="177">AF173*$AF$9</f>
        <v>413.40000000000003</v>
      </c>
      <c r="AH173" s="179">
        <v>0</v>
      </c>
      <c r="AI173" s="90"/>
      <c r="AJ173" s="179">
        <v>1516.63</v>
      </c>
      <c r="AK173" s="90">
        <f t="shared" si="173"/>
        <v>1179.0281620000001</v>
      </c>
      <c r="AL173" s="90">
        <v>1</v>
      </c>
      <c r="AM173" s="178">
        <v>1</v>
      </c>
      <c r="AN173" s="178">
        <v>0</v>
      </c>
      <c r="AO173" s="178">
        <v>1</v>
      </c>
      <c r="AP173" s="178">
        <v>0</v>
      </c>
      <c r="AQ173" s="309">
        <f>8*13</f>
        <v>104</v>
      </c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</row>
    <row r="174" spans="1:1033" ht="15.75" customHeight="1" x14ac:dyDescent="0.2">
      <c r="A174" s="377"/>
      <c r="B174" s="39">
        <v>79</v>
      </c>
      <c r="C174" s="40" t="s">
        <v>201</v>
      </c>
      <c r="D174" s="378"/>
      <c r="E174" s="180">
        <v>655</v>
      </c>
      <c r="F174" s="181"/>
      <c r="G174" s="181"/>
      <c r="H174" s="181">
        <v>342</v>
      </c>
      <c r="I174" s="181">
        <v>1</v>
      </c>
      <c r="J174" s="181">
        <v>650</v>
      </c>
      <c r="K174" s="181">
        <v>55</v>
      </c>
      <c r="L174" s="181">
        <v>60</v>
      </c>
      <c r="M174" s="181">
        <v>156.41</v>
      </c>
      <c r="N174" s="182">
        <f>10+8</f>
        <v>18</v>
      </c>
      <c r="O174" s="98">
        <f t="shared" si="170"/>
        <v>4.968</v>
      </c>
      <c r="P174" s="182">
        <v>1301.29</v>
      </c>
      <c r="Q174" s="98">
        <f t="shared" si="174"/>
        <v>390.387</v>
      </c>
      <c r="R174" s="181">
        <f t="shared" ref="R174:U174" si="178">10+8</f>
        <v>18</v>
      </c>
      <c r="S174" s="181"/>
      <c r="T174" s="98">
        <f>R174*$P$9</f>
        <v>5.3999999999999995</v>
      </c>
      <c r="U174" s="181">
        <f t="shared" si="178"/>
        <v>18</v>
      </c>
      <c r="V174" s="181">
        <v>0</v>
      </c>
      <c r="W174" s="181">
        <v>1</v>
      </c>
      <c r="X174" s="181">
        <v>0</v>
      </c>
      <c r="Y174" s="181">
        <v>655</v>
      </c>
      <c r="Z174" s="181">
        <v>1</v>
      </c>
      <c r="AA174" s="182">
        <v>655</v>
      </c>
      <c r="AB174" s="98">
        <f t="shared" si="171"/>
        <v>655</v>
      </c>
      <c r="AC174" s="181">
        <f t="shared" ref="AC174" si="179">615.61+10+10+8</f>
        <v>643.61</v>
      </c>
      <c r="AD174" s="181">
        <v>1</v>
      </c>
      <c r="AE174" s="181">
        <v>1</v>
      </c>
      <c r="AF174" s="181">
        <v>1500</v>
      </c>
      <c r="AG174" s="88">
        <f t="shared" si="177"/>
        <v>413.40000000000003</v>
      </c>
      <c r="AH174" s="182">
        <v>0</v>
      </c>
      <c r="AI174" s="98"/>
      <c r="AJ174" s="182">
        <v>1301.29</v>
      </c>
      <c r="AK174" s="98">
        <f t="shared" si="173"/>
        <v>1011.622846</v>
      </c>
      <c r="AL174" s="98">
        <v>1</v>
      </c>
      <c r="AM174" s="181">
        <v>1</v>
      </c>
      <c r="AN174" s="181">
        <v>0</v>
      </c>
      <c r="AO174" s="181">
        <v>1</v>
      </c>
      <c r="AP174" s="181">
        <v>0</v>
      </c>
      <c r="AQ174" s="310">
        <f>30*1.5</f>
        <v>45</v>
      </c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</row>
    <row r="175" spans="1:1033" ht="15" hidden="1" customHeight="1" x14ac:dyDescent="0.2">
      <c r="A175" s="352" t="s">
        <v>293</v>
      </c>
      <c r="B175" s="8">
        <v>72</v>
      </c>
      <c r="C175" s="9" t="s">
        <v>69</v>
      </c>
      <c r="D175" s="355" t="s">
        <v>294</v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183"/>
      <c r="P175" s="84"/>
      <c r="Q175" s="183"/>
      <c r="R175" s="84"/>
      <c r="S175" s="84"/>
      <c r="T175" s="183"/>
      <c r="U175" s="84"/>
      <c r="V175" s="84"/>
      <c r="W175" s="84"/>
      <c r="X175" s="84"/>
      <c r="Y175" s="84"/>
      <c r="Z175" s="84"/>
      <c r="AA175" s="84"/>
      <c r="AB175" s="183"/>
      <c r="AC175" s="84"/>
      <c r="AD175" s="84"/>
      <c r="AE175" s="84"/>
      <c r="AF175" s="84"/>
      <c r="AG175" s="84"/>
      <c r="AH175" s="84"/>
      <c r="AI175" s="183"/>
      <c r="AJ175" s="84"/>
      <c r="AK175" s="183"/>
      <c r="AL175" s="183"/>
      <c r="AM175" s="84"/>
      <c r="AN175" s="84"/>
      <c r="AO175" s="84"/>
      <c r="AP175" s="84"/>
      <c r="AQ175" s="288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1033" ht="15.75" hidden="1" customHeight="1" x14ac:dyDescent="0.2">
      <c r="A176" s="353"/>
      <c r="B176" s="12">
        <v>74</v>
      </c>
      <c r="C176" s="13" t="s">
        <v>57</v>
      </c>
      <c r="D176" s="356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147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</row>
    <row r="177" spans="1:55" ht="15.75" hidden="1" customHeight="1" x14ac:dyDescent="0.2">
      <c r="A177" s="353"/>
      <c r="B177" s="12">
        <v>75</v>
      </c>
      <c r="C177" s="13" t="s">
        <v>109</v>
      </c>
      <c r="D177" s="356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147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</row>
    <row r="178" spans="1:55" ht="15.75" hidden="1" customHeight="1" x14ac:dyDescent="0.2">
      <c r="A178" s="353"/>
      <c r="B178" s="12">
        <v>76</v>
      </c>
      <c r="C178" s="13" t="s">
        <v>85</v>
      </c>
      <c r="D178" s="356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147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</row>
    <row r="179" spans="1:55" ht="15.75" hidden="1" customHeight="1" x14ac:dyDescent="0.2">
      <c r="A179" s="353"/>
      <c r="B179" s="12">
        <v>78</v>
      </c>
      <c r="C179" s="13" t="s">
        <v>152</v>
      </c>
      <c r="D179" s="35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147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</row>
    <row r="180" spans="1:55" ht="15.75" hidden="1" customHeight="1" x14ac:dyDescent="0.2">
      <c r="A180" s="377"/>
      <c r="B180" s="39">
        <v>81</v>
      </c>
      <c r="C180" s="40" t="s">
        <v>189</v>
      </c>
      <c r="D180" s="378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301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</row>
    <row r="181" spans="1:55" ht="15" hidden="1" customHeight="1" x14ac:dyDescent="0.2">
      <c r="A181" s="352" t="s">
        <v>295</v>
      </c>
      <c r="B181" s="8">
        <v>34</v>
      </c>
      <c r="C181" s="9" t="s">
        <v>47</v>
      </c>
      <c r="D181" s="355" t="s">
        <v>296</v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288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</row>
    <row r="182" spans="1:55" ht="15.75" hidden="1" customHeight="1" x14ac:dyDescent="0.2">
      <c r="A182" s="353"/>
      <c r="B182" s="12">
        <v>41</v>
      </c>
      <c r="C182" s="13" t="s">
        <v>172</v>
      </c>
      <c r="D182" s="356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147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</row>
    <row r="183" spans="1:55" ht="15.75" hidden="1" customHeight="1" x14ac:dyDescent="0.2">
      <c r="A183" s="353"/>
      <c r="B183" s="12">
        <v>44</v>
      </c>
      <c r="C183" s="13" t="s">
        <v>119</v>
      </c>
      <c r="D183" s="356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147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ht="15.75" hidden="1" customHeight="1" x14ac:dyDescent="0.2">
      <c r="A184" s="377"/>
      <c r="B184" s="39">
        <v>67</v>
      </c>
      <c r="C184" s="40" t="s">
        <v>93</v>
      </c>
      <c r="D184" s="378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301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ht="15" hidden="1" customHeight="1" x14ac:dyDescent="0.2">
      <c r="A185" s="352" t="s">
        <v>297</v>
      </c>
      <c r="B185" s="8">
        <v>32</v>
      </c>
      <c r="C185" s="9" t="s">
        <v>19</v>
      </c>
      <c r="D185" s="355" t="s">
        <v>298</v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288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ht="15.75" hidden="1" customHeight="1" x14ac:dyDescent="0.2">
      <c r="A186" s="353"/>
      <c r="B186" s="12">
        <v>38</v>
      </c>
      <c r="C186" s="13" t="s">
        <v>95</v>
      </c>
      <c r="D186" s="35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147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ht="15.75" hidden="1" customHeight="1" x14ac:dyDescent="0.2">
      <c r="A187" s="377"/>
      <c r="B187" s="39">
        <v>42</v>
      </c>
      <c r="C187" s="40" t="s">
        <v>123</v>
      </c>
      <c r="D187" s="378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301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ht="15.75" hidden="1" customHeight="1" x14ac:dyDescent="0.2">
      <c r="A188" s="352" t="s">
        <v>299</v>
      </c>
      <c r="B188" s="8">
        <v>48</v>
      </c>
      <c r="C188" s="9" t="s">
        <v>27</v>
      </c>
      <c r="D188" s="386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288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</row>
    <row r="189" spans="1:55" ht="15.75" hidden="1" customHeight="1" x14ac:dyDescent="0.2">
      <c r="A189" s="353"/>
      <c r="B189" s="12">
        <v>53</v>
      </c>
      <c r="C189" s="13" t="s">
        <v>73</v>
      </c>
      <c r="D189" s="356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147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</row>
    <row r="190" spans="1:55" ht="15.75" hidden="1" customHeight="1" x14ac:dyDescent="0.2">
      <c r="A190" s="353"/>
      <c r="B190" s="12">
        <v>60</v>
      </c>
      <c r="C190" s="13" t="s">
        <v>186</v>
      </c>
      <c r="D190" s="356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147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</row>
    <row r="191" spans="1:55" ht="15.75" hidden="1" customHeight="1" x14ac:dyDescent="0.2">
      <c r="A191" s="353"/>
      <c r="B191" s="12">
        <v>70</v>
      </c>
      <c r="C191" s="13" t="s">
        <v>83</v>
      </c>
      <c r="D191" s="356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147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</row>
    <row r="192" spans="1:55" ht="15.75" hidden="1" customHeight="1" x14ac:dyDescent="0.2">
      <c r="A192" s="377"/>
      <c r="B192" s="39">
        <v>73</v>
      </c>
      <c r="C192" s="40" t="s">
        <v>65</v>
      </c>
      <c r="D192" s="378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301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  <row r="193" spans="1:1034" ht="15.75" hidden="1" customHeight="1" x14ac:dyDescent="0.2">
      <c r="A193" s="352" t="s">
        <v>300</v>
      </c>
      <c r="B193" s="8">
        <v>47</v>
      </c>
      <c r="C193" s="9" t="s">
        <v>17</v>
      </c>
      <c r="D193" s="386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288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</row>
    <row r="194" spans="1:1034" ht="15.75" hidden="1" customHeight="1" x14ac:dyDescent="0.2">
      <c r="A194" s="353"/>
      <c r="B194" s="12">
        <v>50</v>
      </c>
      <c r="C194" s="13" t="s">
        <v>87</v>
      </c>
      <c r="D194" s="35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147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</row>
    <row r="195" spans="1:1034" ht="15.75" hidden="1" customHeight="1" x14ac:dyDescent="0.2">
      <c r="A195" s="353"/>
      <c r="B195" s="12">
        <v>51</v>
      </c>
      <c r="C195" s="13" t="s">
        <v>59</v>
      </c>
      <c r="D195" s="35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147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</row>
    <row r="196" spans="1:1034" ht="15.75" hidden="1" customHeight="1" x14ac:dyDescent="0.2">
      <c r="A196" s="353"/>
      <c r="B196" s="12">
        <v>54</v>
      </c>
      <c r="C196" s="13" t="s">
        <v>97</v>
      </c>
      <c r="D196" s="35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147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</row>
    <row r="197" spans="1:1034" ht="15.75" hidden="1" customHeight="1" x14ac:dyDescent="0.2">
      <c r="A197" s="353"/>
      <c r="B197" s="12">
        <v>57</v>
      </c>
      <c r="C197" s="13" t="s">
        <v>143</v>
      </c>
      <c r="D197" s="35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147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</row>
    <row r="198" spans="1:1034" ht="15.75" hidden="1" customHeight="1" x14ac:dyDescent="0.2">
      <c r="A198" s="377"/>
      <c r="B198" s="39">
        <v>58</v>
      </c>
      <c r="C198" s="40" t="s">
        <v>121</v>
      </c>
      <c r="D198" s="378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301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</row>
    <row r="199" spans="1:1034" ht="15.75" hidden="1" customHeight="1" x14ac:dyDescent="0.2">
      <c r="A199" s="352" t="s">
        <v>301</v>
      </c>
      <c r="B199" s="8">
        <v>49</v>
      </c>
      <c r="C199" s="9" t="s">
        <v>39</v>
      </c>
      <c r="D199" s="386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288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</row>
    <row r="200" spans="1:1034" ht="15.75" hidden="1" customHeight="1" x14ac:dyDescent="0.2">
      <c r="A200" s="353"/>
      <c r="B200" s="12">
        <v>52</v>
      </c>
      <c r="C200" s="13" t="s">
        <v>61</v>
      </c>
      <c r="D200" s="356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147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</row>
    <row r="201" spans="1:1034" ht="15.75" hidden="1" customHeight="1" x14ac:dyDescent="0.2">
      <c r="A201" s="353"/>
      <c r="B201" s="12">
        <v>55</v>
      </c>
      <c r="C201" s="13" t="s">
        <v>103</v>
      </c>
      <c r="D201" s="356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147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</row>
    <row r="202" spans="1:1034" ht="15.75" hidden="1" customHeight="1" x14ac:dyDescent="0.2">
      <c r="A202" s="353"/>
      <c r="B202" s="12">
        <v>56</v>
      </c>
      <c r="C202" s="13" t="s">
        <v>135</v>
      </c>
      <c r="D202" s="356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147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</row>
    <row r="203" spans="1:1034" ht="15.75" hidden="1" customHeight="1" x14ac:dyDescent="0.2">
      <c r="A203" s="354"/>
      <c r="B203" s="17">
        <v>59</v>
      </c>
      <c r="C203" s="18" t="s">
        <v>183</v>
      </c>
      <c r="D203" s="387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290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</row>
    <row r="204" spans="1:1034" ht="15.75" customHeight="1" x14ac:dyDescent="0.25">
      <c r="A204" s="357" t="s">
        <v>268</v>
      </c>
      <c r="B204" s="358"/>
      <c r="C204" s="358"/>
      <c r="D204" s="359"/>
      <c r="E204" s="157">
        <f>SUM(E170:E203)</f>
        <v>10098</v>
      </c>
      <c r="F204" s="157">
        <f t="shared" ref="F204:G204" si="180">SUM(F170:F203)</f>
        <v>0</v>
      </c>
      <c r="G204" s="157">
        <f t="shared" si="180"/>
        <v>0</v>
      </c>
      <c r="H204" s="157">
        <f t="shared" ref="H204:AQ204" si="181">SUM(H170:H203)</f>
        <v>9090</v>
      </c>
      <c r="I204" s="157">
        <f t="shared" ref="I204" si="182">SUM(I170:I203)</f>
        <v>5</v>
      </c>
      <c r="J204" s="157">
        <f t="shared" si="181"/>
        <v>4813.6499999999996</v>
      </c>
      <c r="K204" s="157">
        <f t="shared" si="181"/>
        <v>196.65</v>
      </c>
      <c r="L204" s="157">
        <f t="shared" si="181"/>
        <v>11830</v>
      </c>
      <c r="M204" s="157">
        <f t="shared" si="181"/>
        <v>3039.3699999999994</v>
      </c>
      <c r="N204" s="157">
        <f t="shared" ref="N204" si="183">SUM(N170:N203)</f>
        <v>70</v>
      </c>
      <c r="O204" s="157">
        <f t="shared" si="181"/>
        <v>19.32</v>
      </c>
      <c r="P204" s="157">
        <f t="shared" ref="P204" si="184">SUM(P170:P203)</f>
        <v>30775.180000000004</v>
      </c>
      <c r="Q204" s="157">
        <f t="shared" si="181"/>
        <v>4890.3759999999993</v>
      </c>
      <c r="R204" s="157">
        <f t="shared" ref="R204:T204" si="185">SUM(R170:R203)</f>
        <v>173.05</v>
      </c>
      <c r="S204" s="157">
        <f t="shared" si="185"/>
        <v>0</v>
      </c>
      <c r="T204" s="157">
        <f t="shared" si="185"/>
        <v>51.914999999999999</v>
      </c>
      <c r="U204" s="157">
        <f t="shared" si="181"/>
        <v>70</v>
      </c>
      <c r="V204" s="157">
        <f t="shared" si="181"/>
        <v>104</v>
      </c>
      <c r="W204" s="157">
        <f t="shared" si="181"/>
        <v>5</v>
      </c>
      <c r="X204" s="157">
        <f t="shared" si="181"/>
        <v>0</v>
      </c>
      <c r="Y204" s="157">
        <f t="shared" si="181"/>
        <v>1413</v>
      </c>
      <c r="Z204" s="157">
        <f t="shared" si="181"/>
        <v>5</v>
      </c>
      <c r="AA204" s="157">
        <f t="shared" si="181"/>
        <v>1413</v>
      </c>
      <c r="AB204" s="157">
        <f t="shared" si="181"/>
        <v>1413</v>
      </c>
      <c r="AC204" s="157">
        <f t="shared" si="181"/>
        <v>12200.46</v>
      </c>
      <c r="AD204" s="157">
        <f t="shared" si="181"/>
        <v>5</v>
      </c>
      <c r="AE204" s="157">
        <f t="shared" si="181"/>
        <v>5</v>
      </c>
      <c r="AF204" s="157">
        <f t="shared" ref="AF204" si="186">SUM(AF170:AF203)</f>
        <v>3000</v>
      </c>
      <c r="AG204" s="157">
        <f t="shared" si="181"/>
        <v>826.80000000000007</v>
      </c>
      <c r="AH204" s="157">
        <f t="shared" ref="AH204" si="187">SUM(AH170:AH203)</f>
        <v>0</v>
      </c>
      <c r="AI204" s="157">
        <f t="shared" si="181"/>
        <v>0</v>
      </c>
      <c r="AJ204" s="157">
        <f t="shared" ref="AJ204" si="188">SUM(AJ170:AJ203)</f>
        <v>26202.48</v>
      </c>
      <c r="AK204" s="157">
        <f t="shared" si="181"/>
        <v>20369.807951999999</v>
      </c>
      <c r="AL204" s="157">
        <f t="shared" si="181"/>
        <v>5</v>
      </c>
      <c r="AM204" s="157">
        <f t="shared" si="181"/>
        <v>5</v>
      </c>
      <c r="AN204" s="157">
        <f t="shared" si="181"/>
        <v>0</v>
      </c>
      <c r="AO204" s="157">
        <f t="shared" si="181"/>
        <v>5</v>
      </c>
      <c r="AP204" s="157">
        <f t="shared" si="181"/>
        <v>1500</v>
      </c>
      <c r="AQ204" s="157">
        <f t="shared" si="181"/>
        <v>1782.95</v>
      </c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</row>
    <row r="205" spans="1:1034" ht="15.75" customHeight="1" x14ac:dyDescent="0.2">
      <c r="A205" s="292"/>
      <c r="B205" s="24"/>
      <c r="C205" s="24"/>
      <c r="D205" s="24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</row>
    <row r="206" spans="1:1034" ht="15" customHeight="1" x14ac:dyDescent="0.2">
      <c r="A206" s="326" t="s">
        <v>293</v>
      </c>
      <c r="B206" s="41">
        <v>72</v>
      </c>
      <c r="C206" s="42" t="s">
        <v>69</v>
      </c>
      <c r="D206" s="363" t="s">
        <v>294</v>
      </c>
      <c r="E206" s="131"/>
      <c r="F206" s="131"/>
      <c r="G206" s="131"/>
      <c r="H206" s="131"/>
      <c r="I206" s="131">
        <v>1</v>
      </c>
      <c r="J206" s="131"/>
      <c r="K206" s="131"/>
      <c r="L206" s="131"/>
      <c r="M206" s="131"/>
      <c r="N206" s="131">
        <f>(7.5*4.5)+182+8</f>
        <v>223.75</v>
      </c>
      <c r="O206" s="86">
        <f t="shared" ref="O206:O211" si="189">$N$9*N206</f>
        <v>61.755000000000003</v>
      </c>
      <c r="P206" s="131">
        <f>2860.22</f>
        <v>2860.22</v>
      </c>
      <c r="Q206" s="86">
        <v>500</v>
      </c>
      <c r="R206" s="131">
        <f>N206+182</f>
        <v>405.75</v>
      </c>
      <c r="S206" s="131"/>
      <c r="T206" s="86">
        <v>51</v>
      </c>
      <c r="U206" s="131">
        <v>60</v>
      </c>
      <c r="V206" s="131">
        <f>U206+182</f>
        <v>242</v>
      </c>
      <c r="W206" s="131">
        <v>1</v>
      </c>
      <c r="X206" s="131">
        <v>0</v>
      </c>
      <c r="Y206" s="131">
        <v>800</v>
      </c>
      <c r="Z206" s="131">
        <v>1</v>
      </c>
      <c r="AA206" s="131">
        <v>858.07</v>
      </c>
      <c r="AB206" s="86">
        <f t="shared" ref="AB206:AB211" si="190">AA206</f>
        <v>858.07</v>
      </c>
      <c r="AC206" s="131">
        <f>Z206</f>
        <v>1</v>
      </c>
      <c r="AD206" s="131">
        <f>AC206</f>
        <v>1</v>
      </c>
      <c r="AE206" s="131">
        <v>1</v>
      </c>
      <c r="AF206" s="131">
        <v>1500</v>
      </c>
      <c r="AG206" s="84">
        <f t="shared" ref="AG206:AG208" si="191">AF206*$AF$9</f>
        <v>413.40000000000003</v>
      </c>
      <c r="AH206" s="131" t="s">
        <v>307</v>
      </c>
      <c r="AI206" s="86"/>
      <c r="AJ206" s="131">
        <v>560</v>
      </c>
      <c r="AK206" s="86">
        <f t="shared" ref="AK206:AK211" si="192">AJ206*$AJ$9</f>
        <v>435.34399999999999</v>
      </c>
      <c r="AL206" s="86">
        <v>1</v>
      </c>
      <c r="AM206" s="131">
        <f>Z206</f>
        <v>1</v>
      </c>
      <c r="AN206" s="131">
        <v>1</v>
      </c>
      <c r="AO206" s="131">
        <v>1</v>
      </c>
      <c r="AP206" s="131">
        <v>520</v>
      </c>
      <c r="AQ206" s="131">
        <v>750</v>
      </c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3"/>
      <c r="JJ206" s="43"/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  <c r="KJ206" s="43"/>
      <c r="KK206" s="43"/>
      <c r="KL206" s="43"/>
      <c r="KM206" s="43"/>
      <c r="KN206" s="43"/>
      <c r="KO206" s="43"/>
      <c r="KP206" s="43"/>
      <c r="KQ206" s="43"/>
      <c r="KR206" s="43"/>
      <c r="KS206" s="43"/>
      <c r="KT206" s="43"/>
      <c r="KU206" s="43"/>
      <c r="KV206" s="43"/>
      <c r="KW206" s="43"/>
      <c r="KX206" s="43"/>
      <c r="KY206" s="43"/>
      <c r="KZ206" s="43"/>
      <c r="LA206" s="43"/>
      <c r="LB206" s="43"/>
      <c r="LC206" s="43"/>
      <c r="LD206" s="43"/>
      <c r="LE206" s="43"/>
      <c r="LF206" s="43"/>
      <c r="LG206" s="43"/>
      <c r="LH206" s="43"/>
      <c r="LI206" s="43"/>
      <c r="LJ206" s="43"/>
      <c r="LK206" s="43"/>
      <c r="LL206" s="43"/>
      <c r="LM206" s="43"/>
      <c r="LN206" s="43"/>
      <c r="LO206" s="43"/>
      <c r="LP206" s="43"/>
      <c r="LQ206" s="43"/>
      <c r="LR206" s="43"/>
      <c r="LS206" s="43"/>
      <c r="LT206" s="43"/>
      <c r="LU206" s="43"/>
      <c r="LV206" s="43"/>
      <c r="LW206" s="43"/>
      <c r="LX206" s="43"/>
      <c r="LY206" s="43"/>
      <c r="LZ206" s="43"/>
      <c r="MA206" s="43"/>
      <c r="MB206" s="43"/>
      <c r="MC206" s="43"/>
      <c r="MD206" s="43"/>
      <c r="ME206" s="43"/>
      <c r="MF206" s="43"/>
      <c r="MG206" s="43"/>
      <c r="MH206" s="43"/>
      <c r="MI206" s="43"/>
      <c r="MJ206" s="43"/>
      <c r="MK206" s="43"/>
      <c r="ML206" s="43"/>
      <c r="MM206" s="43"/>
      <c r="MN206" s="43"/>
      <c r="MO206" s="43"/>
      <c r="MP206" s="43"/>
      <c r="MQ206" s="43"/>
      <c r="MR206" s="43"/>
      <c r="MS206" s="43"/>
      <c r="MT206" s="43"/>
      <c r="MU206" s="43"/>
      <c r="MV206" s="43"/>
      <c r="MW206" s="43"/>
      <c r="MX206" s="43"/>
      <c r="MY206" s="43"/>
      <c r="MZ206" s="43"/>
      <c r="NA206" s="43"/>
      <c r="NB206" s="43"/>
      <c r="NC206" s="43"/>
      <c r="ND206" s="43"/>
      <c r="NE206" s="43"/>
      <c r="NF206" s="43"/>
      <c r="NG206" s="43"/>
      <c r="NH206" s="43"/>
      <c r="NI206" s="43"/>
      <c r="NJ206" s="43"/>
      <c r="NK206" s="43"/>
      <c r="NL206" s="43"/>
      <c r="NM206" s="43"/>
      <c r="NN206" s="43"/>
      <c r="NO206" s="43"/>
      <c r="NP206" s="43"/>
      <c r="NQ206" s="43"/>
      <c r="NR206" s="43"/>
      <c r="NS206" s="43"/>
      <c r="NT206" s="43"/>
      <c r="NU206" s="43"/>
      <c r="NV206" s="43"/>
      <c r="NW206" s="43"/>
      <c r="NX206" s="43"/>
      <c r="NY206" s="43"/>
      <c r="NZ206" s="43"/>
      <c r="OA206" s="43"/>
      <c r="OB206" s="43"/>
      <c r="OC206" s="43"/>
      <c r="OD206" s="43"/>
      <c r="OE206" s="43"/>
      <c r="OF206" s="43"/>
      <c r="OG206" s="43"/>
      <c r="OH206" s="43"/>
      <c r="OI206" s="43"/>
      <c r="OJ206" s="43"/>
      <c r="OK206" s="43"/>
      <c r="OL206" s="43"/>
      <c r="OM206" s="43"/>
      <c r="ON206" s="43"/>
      <c r="OO206" s="43"/>
      <c r="OP206" s="43"/>
      <c r="OQ206" s="43"/>
      <c r="OR206" s="43"/>
      <c r="OS206" s="43"/>
      <c r="OT206" s="43"/>
      <c r="OU206" s="43"/>
      <c r="OV206" s="43"/>
      <c r="OW206" s="43"/>
      <c r="OX206" s="43"/>
      <c r="OY206" s="43"/>
      <c r="OZ206" s="43"/>
      <c r="PA206" s="43"/>
      <c r="PB206" s="43"/>
      <c r="PC206" s="43"/>
      <c r="PD206" s="43"/>
      <c r="PE206" s="43"/>
      <c r="PF206" s="43"/>
      <c r="PG206" s="43"/>
      <c r="PH206" s="43"/>
      <c r="PI206" s="43"/>
      <c r="PJ206" s="43"/>
      <c r="PK206" s="43"/>
      <c r="PL206" s="43"/>
      <c r="PM206" s="43"/>
      <c r="PN206" s="43"/>
      <c r="PO206" s="43"/>
      <c r="PP206" s="43"/>
      <c r="PQ206" s="43"/>
      <c r="PR206" s="43"/>
      <c r="PS206" s="43"/>
      <c r="PT206" s="43"/>
      <c r="PU206" s="43"/>
      <c r="PV206" s="43"/>
      <c r="PW206" s="43"/>
      <c r="PX206" s="43"/>
      <c r="PY206" s="43"/>
      <c r="PZ206" s="43"/>
      <c r="QA206" s="43"/>
      <c r="QB206" s="43"/>
      <c r="QC206" s="43"/>
      <c r="QD206" s="43"/>
      <c r="QE206" s="43"/>
      <c r="QF206" s="43"/>
      <c r="QG206" s="43"/>
      <c r="QH206" s="43"/>
      <c r="QI206" s="43"/>
      <c r="QJ206" s="43"/>
      <c r="QK206" s="43"/>
      <c r="QL206" s="43"/>
      <c r="QM206" s="43"/>
      <c r="QN206" s="43"/>
      <c r="QO206" s="43"/>
      <c r="QP206" s="43"/>
      <c r="QQ206" s="43"/>
      <c r="QR206" s="43"/>
      <c r="QS206" s="43"/>
      <c r="QT206" s="43"/>
      <c r="QU206" s="43"/>
      <c r="QV206" s="43"/>
      <c r="QW206" s="43"/>
      <c r="QX206" s="43"/>
      <c r="QY206" s="43"/>
      <c r="QZ206" s="43"/>
      <c r="RA206" s="43"/>
      <c r="RB206" s="43"/>
      <c r="RC206" s="43"/>
      <c r="RD206" s="43"/>
      <c r="RE206" s="43"/>
      <c r="RF206" s="43"/>
      <c r="RG206" s="43"/>
      <c r="RH206" s="43"/>
      <c r="RI206" s="43"/>
      <c r="RJ206" s="43"/>
      <c r="RK206" s="43"/>
      <c r="RL206" s="43"/>
      <c r="RM206" s="43"/>
      <c r="RN206" s="43"/>
      <c r="RO206" s="43"/>
      <c r="RP206" s="43"/>
      <c r="RQ206" s="43"/>
      <c r="RR206" s="43"/>
      <c r="RS206" s="43"/>
      <c r="RT206" s="43"/>
      <c r="RU206" s="43"/>
      <c r="RV206" s="43"/>
      <c r="RW206" s="43"/>
      <c r="RX206" s="43"/>
      <c r="RY206" s="43"/>
      <c r="RZ206" s="43"/>
      <c r="SA206" s="43"/>
      <c r="SB206" s="43"/>
      <c r="SC206" s="43"/>
      <c r="SD206" s="43"/>
      <c r="SE206" s="43"/>
      <c r="SF206" s="43"/>
      <c r="SG206" s="43"/>
      <c r="SH206" s="43"/>
      <c r="SI206" s="43"/>
      <c r="SJ206" s="43"/>
      <c r="SK206" s="43"/>
      <c r="SL206" s="43"/>
      <c r="SM206" s="43"/>
      <c r="SN206" s="43"/>
      <c r="SO206" s="43"/>
      <c r="SP206" s="43"/>
      <c r="SQ206" s="43"/>
      <c r="SR206" s="43"/>
      <c r="SS206" s="43"/>
      <c r="ST206" s="43"/>
      <c r="SU206" s="43"/>
      <c r="SV206" s="43"/>
      <c r="SW206" s="43"/>
      <c r="SX206" s="43"/>
      <c r="SY206" s="43"/>
      <c r="SZ206" s="43"/>
      <c r="TA206" s="43"/>
      <c r="TB206" s="43"/>
      <c r="TC206" s="43"/>
      <c r="TD206" s="43"/>
      <c r="TE206" s="43"/>
      <c r="TF206" s="43"/>
      <c r="TG206" s="43"/>
      <c r="TH206" s="43"/>
      <c r="TI206" s="43"/>
      <c r="TJ206" s="43"/>
      <c r="TK206" s="43"/>
      <c r="TL206" s="43"/>
      <c r="TM206" s="43"/>
      <c r="TN206" s="43"/>
      <c r="TO206" s="43"/>
      <c r="TP206" s="43"/>
      <c r="TQ206" s="43"/>
      <c r="TR206" s="43"/>
      <c r="TS206" s="43"/>
      <c r="TT206" s="43"/>
      <c r="TU206" s="43"/>
      <c r="TV206" s="43"/>
      <c r="TW206" s="43"/>
      <c r="TX206" s="43"/>
      <c r="TY206" s="43"/>
      <c r="TZ206" s="43"/>
      <c r="UA206" s="43"/>
      <c r="UB206" s="43"/>
      <c r="UC206" s="43"/>
      <c r="UD206" s="43"/>
      <c r="UE206" s="43"/>
      <c r="UF206" s="43"/>
      <c r="UG206" s="43"/>
      <c r="UH206" s="43"/>
      <c r="UI206" s="43"/>
      <c r="UJ206" s="43"/>
      <c r="UK206" s="43"/>
      <c r="UL206" s="43"/>
      <c r="UM206" s="43"/>
      <c r="UN206" s="43"/>
      <c r="UO206" s="43"/>
      <c r="UP206" s="43"/>
      <c r="UQ206" s="43"/>
      <c r="UR206" s="43"/>
      <c r="US206" s="43"/>
      <c r="UT206" s="43"/>
      <c r="UU206" s="43"/>
      <c r="UV206" s="43"/>
      <c r="UW206" s="43"/>
      <c r="UX206" s="43"/>
      <c r="UY206" s="43"/>
      <c r="UZ206" s="43"/>
      <c r="VA206" s="43"/>
      <c r="VB206" s="43"/>
      <c r="VC206" s="43"/>
      <c r="VD206" s="43"/>
      <c r="VE206" s="43"/>
      <c r="VF206" s="43"/>
      <c r="VG206" s="43"/>
      <c r="VH206" s="43"/>
      <c r="VI206" s="43"/>
      <c r="VJ206" s="43"/>
      <c r="VK206" s="43"/>
      <c r="VL206" s="43"/>
      <c r="VM206" s="43"/>
      <c r="VN206" s="43"/>
      <c r="VO206" s="43"/>
      <c r="VP206" s="43"/>
      <c r="VQ206" s="43"/>
      <c r="VR206" s="43"/>
      <c r="VS206" s="43"/>
      <c r="VT206" s="43"/>
      <c r="VU206" s="43"/>
      <c r="VV206" s="43"/>
      <c r="VW206" s="43"/>
      <c r="VX206" s="43"/>
      <c r="VY206" s="43"/>
      <c r="VZ206" s="43"/>
      <c r="WA206" s="43"/>
      <c r="WB206" s="43"/>
      <c r="WC206" s="43"/>
      <c r="WD206" s="43"/>
      <c r="WE206" s="43"/>
      <c r="WF206" s="43"/>
      <c r="WG206" s="43"/>
      <c r="WH206" s="43"/>
      <c r="WI206" s="43"/>
      <c r="WJ206" s="43"/>
      <c r="WK206" s="43"/>
      <c r="WL206" s="43"/>
      <c r="WM206" s="43"/>
      <c r="WN206" s="43"/>
      <c r="WO206" s="43"/>
      <c r="WP206" s="43"/>
      <c r="WQ206" s="43"/>
      <c r="WR206" s="43"/>
      <c r="WS206" s="43"/>
      <c r="WT206" s="43"/>
      <c r="WU206" s="43"/>
      <c r="WV206" s="43"/>
      <c r="WW206" s="43"/>
      <c r="WX206" s="43"/>
      <c r="WY206" s="43"/>
      <c r="WZ206" s="43"/>
      <c r="XA206" s="43"/>
      <c r="XB206" s="43"/>
      <c r="XC206" s="43"/>
      <c r="XD206" s="43"/>
      <c r="XE206" s="43"/>
      <c r="XF206" s="43"/>
      <c r="XG206" s="43"/>
      <c r="XH206" s="43"/>
      <c r="XI206" s="43"/>
      <c r="XJ206" s="43"/>
      <c r="XK206" s="43"/>
      <c r="XL206" s="43"/>
      <c r="XM206" s="43"/>
      <c r="XN206" s="43"/>
      <c r="XO206" s="43"/>
      <c r="XP206" s="43"/>
      <c r="XQ206" s="43"/>
      <c r="XR206" s="43"/>
      <c r="XS206" s="43"/>
      <c r="XT206" s="43"/>
      <c r="XU206" s="43"/>
      <c r="XV206" s="43"/>
      <c r="XW206" s="43"/>
      <c r="XX206" s="43"/>
      <c r="XY206" s="43"/>
      <c r="XZ206" s="43"/>
      <c r="YA206" s="43"/>
      <c r="YB206" s="43"/>
      <c r="YC206" s="43"/>
      <c r="YD206" s="43"/>
      <c r="YE206" s="43"/>
      <c r="YF206" s="43"/>
      <c r="YG206" s="43"/>
      <c r="YH206" s="43"/>
      <c r="YI206" s="43"/>
      <c r="YJ206" s="43"/>
      <c r="YK206" s="43"/>
      <c r="YL206" s="43"/>
      <c r="YM206" s="43"/>
      <c r="YN206" s="43"/>
      <c r="YO206" s="43"/>
      <c r="YP206" s="43"/>
      <c r="YQ206" s="43"/>
      <c r="YR206" s="43"/>
      <c r="YS206" s="43"/>
      <c r="YT206" s="43"/>
      <c r="YU206" s="43"/>
      <c r="YV206" s="43"/>
      <c r="YW206" s="43"/>
      <c r="YX206" s="43"/>
      <c r="YY206" s="43"/>
      <c r="YZ206" s="43"/>
      <c r="ZA206" s="43"/>
      <c r="ZB206" s="43"/>
      <c r="ZC206" s="43"/>
      <c r="ZD206" s="43"/>
      <c r="ZE206" s="43"/>
      <c r="ZF206" s="43"/>
      <c r="ZG206" s="43"/>
      <c r="ZH206" s="43"/>
      <c r="ZI206" s="43"/>
      <c r="ZJ206" s="43"/>
      <c r="ZK206" s="43"/>
      <c r="ZL206" s="43"/>
      <c r="ZM206" s="43"/>
      <c r="ZN206" s="43"/>
      <c r="ZO206" s="43"/>
      <c r="ZP206" s="43"/>
      <c r="ZQ206" s="43"/>
      <c r="ZR206" s="43"/>
      <c r="ZS206" s="43"/>
      <c r="ZT206" s="43"/>
      <c r="ZU206" s="43"/>
      <c r="ZV206" s="43"/>
      <c r="ZW206" s="43"/>
      <c r="ZX206" s="43"/>
      <c r="ZY206" s="43"/>
      <c r="ZZ206" s="43"/>
      <c r="AAA206" s="43"/>
      <c r="AAB206" s="43"/>
      <c r="AAC206" s="43"/>
      <c r="AAD206" s="43"/>
      <c r="AAE206" s="43"/>
      <c r="AAF206" s="43"/>
      <c r="AAG206" s="43"/>
      <c r="AAH206" s="43"/>
      <c r="AAI206" s="43"/>
      <c r="AAJ206" s="43"/>
      <c r="AAK206" s="43"/>
      <c r="AAL206" s="43"/>
      <c r="AAM206" s="43"/>
      <c r="AAN206" s="43"/>
      <c r="AAO206" s="43"/>
      <c r="AAP206" s="43"/>
      <c r="AAQ206" s="43"/>
      <c r="AAR206" s="43"/>
      <c r="AAS206" s="43"/>
      <c r="AAT206" s="43"/>
      <c r="AAU206" s="43"/>
      <c r="AAV206" s="43"/>
      <c r="AAW206" s="43"/>
      <c r="AAX206" s="43"/>
      <c r="AAY206" s="43"/>
      <c r="AAZ206" s="43"/>
      <c r="ABA206" s="43"/>
      <c r="ABB206" s="43"/>
      <c r="ABC206" s="43"/>
      <c r="ABD206" s="43"/>
      <c r="ABE206" s="43"/>
      <c r="ABF206" s="43"/>
      <c r="ABG206" s="43"/>
      <c r="ABH206" s="43"/>
      <c r="ABI206" s="43"/>
      <c r="ABJ206" s="43"/>
      <c r="ABK206" s="43"/>
      <c r="ABL206" s="43"/>
      <c r="ABM206" s="43"/>
      <c r="ABN206" s="43"/>
      <c r="ABO206" s="43"/>
      <c r="ABP206" s="43"/>
      <c r="ABQ206" s="43"/>
      <c r="ABR206" s="43"/>
      <c r="ABS206" s="43"/>
      <c r="ABT206" s="43"/>
      <c r="ABU206" s="43"/>
      <c r="ABV206" s="43"/>
      <c r="ABW206" s="43"/>
      <c r="ABX206" s="43"/>
      <c r="ABY206" s="43"/>
      <c r="ABZ206" s="43"/>
      <c r="ACA206" s="43"/>
      <c r="ACB206" s="43"/>
      <c r="ACC206" s="43"/>
      <c r="ACD206" s="43"/>
      <c r="ACE206" s="43"/>
      <c r="ACF206" s="43"/>
      <c r="ACG206" s="43"/>
      <c r="ACH206" s="43"/>
      <c r="ACI206" s="43"/>
      <c r="ACJ206" s="43"/>
      <c r="ACK206" s="43"/>
      <c r="ACL206" s="43"/>
      <c r="ACM206" s="43"/>
      <c r="ACN206" s="43"/>
      <c r="ACO206" s="43"/>
      <c r="ACP206" s="43"/>
      <c r="ACQ206" s="43"/>
      <c r="ACR206" s="43"/>
      <c r="ACS206" s="43"/>
      <c r="ACT206" s="43"/>
      <c r="ACU206" s="43"/>
      <c r="ACV206" s="43"/>
      <c r="ACW206" s="43"/>
      <c r="ACX206" s="43"/>
      <c r="ACY206" s="43"/>
      <c r="ACZ206" s="43"/>
      <c r="ADA206" s="43"/>
      <c r="ADB206" s="43"/>
      <c r="ADC206" s="43"/>
      <c r="ADD206" s="43"/>
      <c r="ADE206" s="43"/>
      <c r="ADF206" s="43"/>
      <c r="ADG206" s="43"/>
      <c r="ADH206" s="43"/>
      <c r="ADI206" s="43"/>
      <c r="ADJ206" s="43"/>
      <c r="ADK206" s="43"/>
      <c r="ADL206" s="43"/>
      <c r="ADM206" s="43"/>
      <c r="ADN206" s="43"/>
      <c r="ADO206" s="43"/>
      <c r="ADP206" s="43"/>
      <c r="ADQ206" s="43"/>
      <c r="ADR206" s="43"/>
      <c r="ADS206" s="43"/>
      <c r="ADT206" s="43"/>
      <c r="ADU206" s="43"/>
      <c r="ADV206" s="43"/>
      <c r="ADW206" s="43"/>
      <c r="ADX206" s="43"/>
      <c r="ADY206" s="43"/>
      <c r="ADZ206" s="43"/>
      <c r="AEA206" s="43"/>
      <c r="AEB206" s="43"/>
      <c r="AEC206" s="43"/>
      <c r="AED206" s="43"/>
      <c r="AEE206" s="43"/>
      <c r="AEF206" s="43"/>
      <c r="AEG206" s="43"/>
      <c r="AEH206" s="43"/>
      <c r="AEI206" s="43"/>
      <c r="AEJ206" s="43"/>
      <c r="AEK206" s="43"/>
      <c r="AEL206" s="43"/>
      <c r="AEM206" s="43"/>
      <c r="AEN206" s="43"/>
      <c r="AEO206" s="43"/>
      <c r="AEP206" s="43"/>
      <c r="AEQ206" s="43"/>
      <c r="AER206" s="43"/>
      <c r="AES206" s="43"/>
      <c r="AET206" s="43"/>
      <c r="AEU206" s="43"/>
      <c r="AEV206" s="43"/>
      <c r="AEW206" s="43"/>
      <c r="AEX206" s="43"/>
      <c r="AEY206" s="43"/>
      <c r="AEZ206" s="43"/>
      <c r="AFA206" s="43"/>
      <c r="AFB206" s="43"/>
      <c r="AFC206" s="43"/>
      <c r="AFD206" s="43"/>
      <c r="AFE206" s="43"/>
      <c r="AFF206" s="43"/>
      <c r="AFG206" s="43"/>
      <c r="AFH206" s="43"/>
      <c r="AFI206" s="43"/>
      <c r="AFJ206" s="43"/>
      <c r="AFK206" s="43"/>
      <c r="AFL206" s="43"/>
      <c r="AFM206" s="43"/>
      <c r="AFN206" s="43"/>
      <c r="AFO206" s="43"/>
      <c r="AFP206" s="43"/>
      <c r="AFQ206" s="43"/>
      <c r="AFR206" s="43"/>
      <c r="AFS206" s="43"/>
      <c r="AFT206" s="43"/>
      <c r="AFU206" s="43"/>
      <c r="AFV206" s="43"/>
      <c r="AFW206" s="43"/>
      <c r="AFX206" s="43"/>
      <c r="AFY206" s="43"/>
      <c r="AFZ206" s="43"/>
      <c r="AGA206" s="43"/>
      <c r="AGB206" s="43"/>
      <c r="AGC206" s="43"/>
      <c r="AGD206" s="43"/>
      <c r="AGE206" s="43"/>
      <c r="AGF206" s="43"/>
      <c r="AGG206" s="43"/>
      <c r="AGH206" s="43"/>
      <c r="AGI206" s="43"/>
      <c r="AGJ206" s="43"/>
      <c r="AGK206" s="43"/>
      <c r="AGL206" s="43"/>
      <c r="AGM206" s="43"/>
      <c r="AGN206" s="43"/>
      <c r="AGO206" s="43"/>
      <c r="AGP206" s="43"/>
      <c r="AGQ206" s="43"/>
      <c r="AGR206" s="43"/>
      <c r="AGS206" s="43"/>
      <c r="AGT206" s="43"/>
      <c r="AGU206" s="43"/>
      <c r="AGV206" s="43"/>
      <c r="AGW206" s="43"/>
      <c r="AGX206" s="43"/>
      <c r="AGY206" s="43"/>
      <c r="AGZ206" s="43"/>
      <c r="AHA206" s="43"/>
      <c r="AHB206" s="43"/>
      <c r="AHC206" s="43"/>
      <c r="AHD206" s="43"/>
      <c r="AHE206" s="43"/>
      <c r="AHF206" s="43"/>
      <c r="AHG206" s="43"/>
      <c r="AHH206" s="43"/>
      <c r="AHI206" s="43"/>
      <c r="AHJ206" s="43"/>
      <c r="AHK206" s="43"/>
      <c r="AHL206" s="43"/>
      <c r="AHM206" s="43"/>
      <c r="AHN206" s="43"/>
      <c r="AHO206" s="43"/>
      <c r="AHP206" s="43"/>
      <c r="AHQ206" s="43"/>
      <c r="AHR206" s="43"/>
      <c r="AHS206" s="43"/>
      <c r="AHT206" s="43"/>
      <c r="AHU206" s="43"/>
      <c r="AHV206" s="43"/>
      <c r="AHW206" s="43"/>
      <c r="AHX206" s="43"/>
      <c r="AHY206" s="43"/>
      <c r="AHZ206" s="43"/>
      <c r="AIA206" s="43"/>
      <c r="AIB206" s="43"/>
      <c r="AIC206" s="43"/>
      <c r="AID206" s="43"/>
      <c r="AIE206" s="43"/>
      <c r="AIF206" s="43"/>
      <c r="AIG206" s="43"/>
      <c r="AIH206" s="43"/>
      <c r="AII206" s="43"/>
      <c r="AIJ206" s="43"/>
      <c r="AIK206" s="43"/>
      <c r="AIL206" s="43"/>
      <c r="AIM206" s="43"/>
      <c r="AIN206" s="43"/>
      <c r="AIO206" s="43"/>
      <c r="AIP206" s="43"/>
      <c r="AIQ206" s="43"/>
      <c r="AIR206" s="43"/>
      <c r="AIS206" s="43"/>
      <c r="AIT206" s="43"/>
      <c r="AIU206" s="43"/>
      <c r="AIV206" s="43"/>
      <c r="AIW206" s="43"/>
      <c r="AIX206" s="43"/>
      <c r="AIY206" s="43"/>
      <c r="AIZ206" s="43"/>
      <c r="AJA206" s="43"/>
      <c r="AJB206" s="43"/>
      <c r="AJC206" s="43"/>
      <c r="AJD206" s="43"/>
      <c r="AJE206" s="43"/>
      <c r="AJF206" s="43"/>
      <c r="AJG206" s="43"/>
      <c r="AJH206" s="43"/>
      <c r="AJI206" s="43"/>
      <c r="AJJ206" s="43"/>
      <c r="AJK206" s="43"/>
      <c r="AJL206" s="43"/>
      <c r="AJM206" s="43"/>
      <c r="AJN206" s="43"/>
      <c r="AJO206" s="43"/>
      <c r="AJP206" s="43"/>
      <c r="AJQ206" s="43"/>
      <c r="AJR206" s="43"/>
      <c r="AJS206" s="43"/>
      <c r="AJT206" s="43"/>
      <c r="AJU206" s="43"/>
      <c r="AJV206" s="43"/>
      <c r="AJW206" s="43"/>
      <c r="AJX206" s="43"/>
      <c r="AJY206" s="43"/>
      <c r="AJZ206" s="43"/>
      <c r="AKA206" s="43"/>
      <c r="AKB206" s="43"/>
      <c r="AKC206" s="43"/>
      <c r="AKD206" s="43"/>
      <c r="AKE206" s="43"/>
      <c r="AKF206" s="43"/>
      <c r="AKG206" s="43"/>
      <c r="AKH206" s="43"/>
      <c r="AKI206" s="43"/>
      <c r="AKJ206" s="43"/>
      <c r="AKK206" s="43"/>
      <c r="AKL206" s="43"/>
      <c r="AKM206" s="43"/>
      <c r="AKN206" s="43"/>
      <c r="AKO206" s="43"/>
      <c r="AKP206" s="43"/>
      <c r="AKQ206" s="43"/>
      <c r="AKR206" s="43"/>
      <c r="AKS206" s="43"/>
      <c r="AKT206" s="43"/>
      <c r="AKU206" s="43"/>
      <c r="AKV206" s="43"/>
      <c r="AKW206" s="43"/>
      <c r="AKX206" s="43"/>
      <c r="AKY206" s="43"/>
      <c r="AKZ206" s="43"/>
      <c r="ALA206" s="43"/>
      <c r="ALB206" s="43"/>
      <c r="ALC206" s="43"/>
      <c r="ALD206" s="43"/>
      <c r="ALE206" s="43"/>
      <c r="ALF206" s="43"/>
      <c r="ALG206" s="43"/>
      <c r="ALH206" s="43"/>
      <c r="ALI206" s="43"/>
      <c r="ALJ206" s="43"/>
      <c r="ALK206" s="43"/>
      <c r="ALL206" s="43"/>
      <c r="ALM206" s="43"/>
      <c r="ALN206" s="43"/>
      <c r="ALO206" s="43"/>
      <c r="ALP206" s="43"/>
      <c r="ALQ206" s="43"/>
      <c r="ALR206" s="43"/>
      <c r="ALS206" s="43"/>
      <c r="ALT206" s="43"/>
      <c r="ALU206" s="43"/>
      <c r="ALV206" s="43"/>
      <c r="ALW206" s="43"/>
      <c r="ALX206" s="43"/>
      <c r="ALY206" s="43"/>
      <c r="ALZ206" s="43"/>
      <c r="AMA206" s="43"/>
      <c r="AMB206" s="43"/>
      <c r="AMC206" s="43"/>
      <c r="AMD206" s="43"/>
      <c r="AME206" s="43"/>
      <c r="AMF206" s="43"/>
      <c r="AMG206" s="43"/>
      <c r="AMH206" s="43"/>
      <c r="AMI206" s="43"/>
      <c r="AMJ206" s="43"/>
      <c r="AMK206" s="43"/>
      <c r="AML206" s="43"/>
      <c r="AMM206" s="43"/>
      <c r="AMN206" s="43"/>
      <c r="AMO206" s="43"/>
      <c r="AMP206" s="43"/>
      <c r="AMQ206" s="43"/>
      <c r="AMR206" s="43"/>
      <c r="AMS206" s="43"/>
      <c r="AMT206" s="43"/>
    </row>
    <row r="207" spans="1:1034" x14ac:dyDescent="0.2">
      <c r="A207" s="326"/>
      <c r="B207" s="44">
        <v>74</v>
      </c>
      <c r="C207" s="45" t="s">
        <v>57</v>
      </c>
      <c r="D207" s="363"/>
      <c r="E207" s="132"/>
      <c r="F207" s="132"/>
      <c r="G207" s="132"/>
      <c r="H207" s="132">
        <v>179</v>
      </c>
      <c r="I207" s="132">
        <v>1</v>
      </c>
      <c r="J207" s="132">
        <v>207</v>
      </c>
      <c r="K207" s="132"/>
      <c r="L207" s="132">
        <v>12</v>
      </c>
      <c r="M207" s="132"/>
      <c r="N207" s="132">
        <v>100</v>
      </c>
      <c r="O207" s="90">
        <f t="shared" si="189"/>
        <v>27.6</v>
      </c>
      <c r="P207" s="132">
        <v>0</v>
      </c>
      <c r="Q207" s="90">
        <f t="shared" ref="Q207:Q211" si="193">P207*$P$9</f>
        <v>0</v>
      </c>
      <c r="R207" s="132">
        <f>N207</f>
        <v>100</v>
      </c>
      <c r="S207" s="132"/>
      <c r="T207" s="90">
        <v>20</v>
      </c>
      <c r="U207" s="132">
        <v>0</v>
      </c>
      <c r="V207" s="132">
        <f>T207</f>
        <v>20</v>
      </c>
      <c r="W207" s="132">
        <v>1</v>
      </c>
      <c r="X207" s="132">
        <v>0</v>
      </c>
      <c r="Y207" s="132">
        <v>0</v>
      </c>
      <c r="Z207" s="132">
        <v>1</v>
      </c>
      <c r="AA207" s="132">
        <v>500</v>
      </c>
      <c r="AB207" s="90">
        <f t="shared" si="190"/>
        <v>500</v>
      </c>
      <c r="AC207" s="132">
        <v>0</v>
      </c>
      <c r="AD207" s="132">
        <v>1</v>
      </c>
      <c r="AE207" s="132">
        <v>1</v>
      </c>
      <c r="AF207" s="132"/>
      <c r="AG207" s="88">
        <f t="shared" si="191"/>
        <v>0</v>
      </c>
      <c r="AH207" s="132">
        <v>0</v>
      </c>
      <c r="AI207" s="90"/>
      <c r="AJ207" s="132">
        <v>0</v>
      </c>
      <c r="AK207" s="90">
        <f t="shared" si="192"/>
        <v>0</v>
      </c>
      <c r="AL207" s="90">
        <v>1</v>
      </c>
      <c r="AM207" s="132">
        <f>Z207</f>
        <v>1</v>
      </c>
      <c r="AN207" s="132">
        <v>0</v>
      </c>
      <c r="AO207" s="132">
        <v>1</v>
      </c>
      <c r="AP207" s="132">
        <v>555</v>
      </c>
      <c r="AQ207" s="132">
        <v>355</v>
      </c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3"/>
      <c r="JJ207" s="43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3"/>
      <c r="KJ207" s="43"/>
      <c r="KK207" s="43"/>
      <c r="KL207" s="43"/>
      <c r="KM207" s="43"/>
      <c r="KN207" s="43"/>
      <c r="KO207" s="43"/>
      <c r="KP207" s="43"/>
      <c r="KQ207" s="43"/>
      <c r="KR207" s="43"/>
      <c r="KS207" s="43"/>
      <c r="KT207" s="43"/>
      <c r="KU207" s="43"/>
      <c r="KV207" s="43"/>
      <c r="KW207" s="43"/>
      <c r="KX207" s="43"/>
      <c r="KY207" s="43"/>
      <c r="KZ207" s="43"/>
      <c r="LA207" s="43"/>
      <c r="LB207" s="43"/>
      <c r="LC207" s="43"/>
      <c r="LD207" s="43"/>
      <c r="LE207" s="43"/>
      <c r="LF207" s="43"/>
      <c r="LG207" s="43"/>
      <c r="LH207" s="43"/>
      <c r="LI207" s="43"/>
      <c r="LJ207" s="43"/>
      <c r="LK207" s="43"/>
      <c r="LL207" s="43"/>
      <c r="LM207" s="43"/>
      <c r="LN207" s="43"/>
      <c r="LO207" s="43"/>
      <c r="LP207" s="43"/>
      <c r="LQ207" s="43"/>
      <c r="LR207" s="43"/>
      <c r="LS207" s="43"/>
      <c r="LT207" s="43"/>
      <c r="LU207" s="43"/>
      <c r="LV207" s="43"/>
      <c r="LW207" s="43"/>
      <c r="LX207" s="43"/>
      <c r="LY207" s="43"/>
      <c r="LZ207" s="43"/>
      <c r="MA207" s="43"/>
      <c r="MB207" s="43"/>
      <c r="MC207" s="43"/>
      <c r="MD207" s="43"/>
      <c r="ME207" s="43"/>
      <c r="MF207" s="43"/>
      <c r="MG207" s="43"/>
      <c r="MH207" s="43"/>
      <c r="MI207" s="43"/>
      <c r="MJ207" s="43"/>
      <c r="MK207" s="43"/>
      <c r="ML207" s="43"/>
      <c r="MM207" s="43"/>
      <c r="MN207" s="43"/>
      <c r="MO207" s="43"/>
      <c r="MP207" s="43"/>
      <c r="MQ207" s="43"/>
      <c r="MR207" s="43"/>
      <c r="MS207" s="43"/>
      <c r="MT207" s="43"/>
      <c r="MU207" s="43"/>
      <c r="MV207" s="43"/>
      <c r="MW207" s="43"/>
      <c r="MX207" s="43"/>
      <c r="MY207" s="43"/>
      <c r="MZ207" s="43"/>
      <c r="NA207" s="43"/>
      <c r="NB207" s="43"/>
      <c r="NC207" s="43"/>
      <c r="ND207" s="43"/>
      <c r="NE207" s="43"/>
      <c r="NF207" s="43"/>
      <c r="NG207" s="43"/>
      <c r="NH207" s="43"/>
      <c r="NI207" s="43"/>
      <c r="NJ207" s="43"/>
      <c r="NK207" s="43"/>
      <c r="NL207" s="43"/>
      <c r="NM207" s="43"/>
      <c r="NN207" s="43"/>
      <c r="NO207" s="43"/>
      <c r="NP207" s="43"/>
      <c r="NQ207" s="43"/>
      <c r="NR207" s="43"/>
      <c r="NS207" s="43"/>
      <c r="NT207" s="43"/>
      <c r="NU207" s="43"/>
      <c r="NV207" s="43"/>
      <c r="NW207" s="43"/>
      <c r="NX207" s="43"/>
      <c r="NY207" s="43"/>
      <c r="NZ207" s="43"/>
      <c r="OA207" s="43"/>
      <c r="OB207" s="43"/>
      <c r="OC207" s="43"/>
      <c r="OD207" s="43"/>
      <c r="OE207" s="43"/>
      <c r="OF207" s="43"/>
      <c r="OG207" s="43"/>
      <c r="OH207" s="43"/>
      <c r="OI207" s="43"/>
      <c r="OJ207" s="43"/>
      <c r="OK207" s="43"/>
      <c r="OL207" s="43"/>
      <c r="OM207" s="43"/>
      <c r="ON207" s="43"/>
      <c r="OO207" s="43"/>
      <c r="OP207" s="43"/>
      <c r="OQ207" s="43"/>
      <c r="OR207" s="43"/>
      <c r="OS207" s="43"/>
      <c r="OT207" s="43"/>
      <c r="OU207" s="43"/>
      <c r="OV207" s="43"/>
      <c r="OW207" s="43"/>
      <c r="OX207" s="43"/>
      <c r="OY207" s="43"/>
      <c r="OZ207" s="43"/>
      <c r="PA207" s="43"/>
      <c r="PB207" s="43"/>
      <c r="PC207" s="43"/>
      <c r="PD207" s="43"/>
      <c r="PE207" s="43"/>
      <c r="PF207" s="43"/>
      <c r="PG207" s="43"/>
      <c r="PH207" s="43"/>
      <c r="PI207" s="43"/>
      <c r="PJ207" s="43"/>
      <c r="PK207" s="43"/>
      <c r="PL207" s="43"/>
      <c r="PM207" s="43"/>
      <c r="PN207" s="43"/>
      <c r="PO207" s="43"/>
      <c r="PP207" s="43"/>
      <c r="PQ207" s="43"/>
      <c r="PR207" s="43"/>
      <c r="PS207" s="43"/>
      <c r="PT207" s="43"/>
      <c r="PU207" s="43"/>
      <c r="PV207" s="43"/>
      <c r="PW207" s="43"/>
      <c r="PX207" s="43"/>
      <c r="PY207" s="43"/>
      <c r="PZ207" s="43"/>
      <c r="QA207" s="43"/>
      <c r="QB207" s="43"/>
      <c r="QC207" s="43"/>
      <c r="QD207" s="43"/>
      <c r="QE207" s="43"/>
      <c r="QF207" s="43"/>
      <c r="QG207" s="43"/>
      <c r="QH207" s="43"/>
      <c r="QI207" s="43"/>
      <c r="QJ207" s="43"/>
      <c r="QK207" s="43"/>
      <c r="QL207" s="43"/>
      <c r="QM207" s="43"/>
      <c r="QN207" s="43"/>
      <c r="QO207" s="43"/>
      <c r="QP207" s="43"/>
      <c r="QQ207" s="43"/>
      <c r="QR207" s="43"/>
      <c r="QS207" s="43"/>
      <c r="QT207" s="43"/>
      <c r="QU207" s="43"/>
      <c r="QV207" s="43"/>
      <c r="QW207" s="43"/>
      <c r="QX207" s="43"/>
      <c r="QY207" s="43"/>
      <c r="QZ207" s="43"/>
      <c r="RA207" s="43"/>
      <c r="RB207" s="43"/>
      <c r="RC207" s="43"/>
      <c r="RD207" s="43"/>
      <c r="RE207" s="43"/>
      <c r="RF207" s="43"/>
      <c r="RG207" s="43"/>
      <c r="RH207" s="43"/>
      <c r="RI207" s="43"/>
      <c r="RJ207" s="43"/>
      <c r="RK207" s="43"/>
      <c r="RL207" s="43"/>
      <c r="RM207" s="43"/>
      <c r="RN207" s="43"/>
      <c r="RO207" s="43"/>
      <c r="RP207" s="43"/>
      <c r="RQ207" s="43"/>
      <c r="RR207" s="43"/>
      <c r="RS207" s="43"/>
      <c r="RT207" s="43"/>
      <c r="RU207" s="43"/>
      <c r="RV207" s="43"/>
      <c r="RW207" s="43"/>
      <c r="RX207" s="43"/>
      <c r="RY207" s="43"/>
      <c r="RZ207" s="43"/>
      <c r="SA207" s="43"/>
      <c r="SB207" s="43"/>
      <c r="SC207" s="43"/>
      <c r="SD207" s="43"/>
      <c r="SE207" s="43"/>
      <c r="SF207" s="43"/>
      <c r="SG207" s="43"/>
      <c r="SH207" s="43"/>
      <c r="SI207" s="43"/>
      <c r="SJ207" s="43"/>
      <c r="SK207" s="43"/>
      <c r="SL207" s="43"/>
      <c r="SM207" s="43"/>
      <c r="SN207" s="43"/>
      <c r="SO207" s="43"/>
      <c r="SP207" s="43"/>
      <c r="SQ207" s="43"/>
      <c r="SR207" s="43"/>
      <c r="SS207" s="43"/>
      <c r="ST207" s="43"/>
      <c r="SU207" s="43"/>
      <c r="SV207" s="43"/>
      <c r="SW207" s="43"/>
      <c r="SX207" s="43"/>
      <c r="SY207" s="43"/>
      <c r="SZ207" s="43"/>
      <c r="TA207" s="43"/>
      <c r="TB207" s="43"/>
      <c r="TC207" s="43"/>
      <c r="TD207" s="43"/>
      <c r="TE207" s="43"/>
      <c r="TF207" s="43"/>
      <c r="TG207" s="43"/>
      <c r="TH207" s="43"/>
      <c r="TI207" s="43"/>
      <c r="TJ207" s="43"/>
      <c r="TK207" s="43"/>
      <c r="TL207" s="43"/>
      <c r="TM207" s="43"/>
      <c r="TN207" s="43"/>
      <c r="TO207" s="43"/>
      <c r="TP207" s="43"/>
      <c r="TQ207" s="43"/>
      <c r="TR207" s="43"/>
      <c r="TS207" s="43"/>
      <c r="TT207" s="43"/>
      <c r="TU207" s="43"/>
      <c r="TV207" s="43"/>
      <c r="TW207" s="43"/>
      <c r="TX207" s="43"/>
      <c r="TY207" s="43"/>
      <c r="TZ207" s="43"/>
      <c r="UA207" s="43"/>
      <c r="UB207" s="43"/>
      <c r="UC207" s="43"/>
      <c r="UD207" s="43"/>
      <c r="UE207" s="43"/>
      <c r="UF207" s="43"/>
      <c r="UG207" s="43"/>
      <c r="UH207" s="43"/>
      <c r="UI207" s="43"/>
      <c r="UJ207" s="43"/>
      <c r="UK207" s="43"/>
      <c r="UL207" s="43"/>
      <c r="UM207" s="43"/>
      <c r="UN207" s="43"/>
      <c r="UO207" s="43"/>
      <c r="UP207" s="43"/>
      <c r="UQ207" s="43"/>
      <c r="UR207" s="43"/>
      <c r="US207" s="43"/>
      <c r="UT207" s="43"/>
      <c r="UU207" s="43"/>
      <c r="UV207" s="43"/>
      <c r="UW207" s="43"/>
      <c r="UX207" s="43"/>
      <c r="UY207" s="43"/>
      <c r="UZ207" s="43"/>
      <c r="VA207" s="43"/>
      <c r="VB207" s="43"/>
      <c r="VC207" s="43"/>
      <c r="VD207" s="43"/>
      <c r="VE207" s="43"/>
      <c r="VF207" s="43"/>
      <c r="VG207" s="43"/>
      <c r="VH207" s="43"/>
      <c r="VI207" s="43"/>
      <c r="VJ207" s="43"/>
      <c r="VK207" s="43"/>
      <c r="VL207" s="43"/>
      <c r="VM207" s="43"/>
      <c r="VN207" s="43"/>
      <c r="VO207" s="43"/>
      <c r="VP207" s="43"/>
      <c r="VQ207" s="43"/>
      <c r="VR207" s="43"/>
      <c r="VS207" s="43"/>
      <c r="VT207" s="43"/>
      <c r="VU207" s="43"/>
      <c r="VV207" s="43"/>
      <c r="VW207" s="43"/>
      <c r="VX207" s="43"/>
      <c r="VY207" s="43"/>
      <c r="VZ207" s="43"/>
      <c r="WA207" s="43"/>
      <c r="WB207" s="43"/>
      <c r="WC207" s="43"/>
      <c r="WD207" s="43"/>
      <c r="WE207" s="43"/>
      <c r="WF207" s="43"/>
      <c r="WG207" s="43"/>
      <c r="WH207" s="43"/>
      <c r="WI207" s="43"/>
      <c r="WJ207" s="43"/>
      <c r="WK207" s="43"/>
      <c r="WL207" s="43"/>
      <c r="WM207" s="43"/>
      <c r="WN207" s="43"/>
      <c r="WO207" s="43"/>
      <c r="WP207" s="43"/>
      <c r="WQ207" s="43"/>
      <c r="WR207" s="43"/>
      <c r="WS207" s="43"/>
      <c r="WT207" s="43"/>
      <c r="WU207" s="43"/>
      <c r="WV207" s="43"/>
      <c r="WW207" s="43"/>
      <c r="WX207" s="43"/>
      <c r="WY207" s="43"/>
      <c r="WZ207" s="43"/>
      <c r="XA207" s="43"/>
      <c r="XB207" s="43"/>
      <c r="XC207" s="43"/>
      <c r="XD207" s="43"/>
      <c r="XE207" s="43"/>
      <c r="XF207" s="43"/>
      <c r="XG207" s="43"/>
      <c r="XH207" s="43"/>
      <c r="XI207" s="43"/>
      <c r="XJ207" s="43"/>
      <c r="XK207" s="43"/>
      <c r="XL207" s="43"/>
      <c r="XM207" s="43"/>
      <c r="XN207" s="43"/>
      <c r="XO207" s="43"/>
      <c r="XP207" s="43"/>
      <c r="XQ207" s="43"/>
      <c r="XR207" s="43"/>
      <c r="XS207" s="43"/>
      <c r="XT207" s="43"/>
      <c r="XU207" s="43"/>
      <c r="XV207" s="43"/>
      <c r="XW207" s="43"/>
      <c r="XX207" s="43"/>
      <c r="XY207" s="43"/>
      <c r="XZ207" s="43"/>
      <c r="YA207" s="43"/>
      <c r="YB207" s="43"/>
      <c r="YC207" s="43"/>
      <c r="YD207" s="43"/>
      <c r="YE207" s="43"/>
      <c r="YF207" s="43"/>
      <c r="YG207" s="43"/>
      <c r="YH207" s="43"/>
      <c r="YI207" s="43"/>
      <c r="YJ207" s="43"/>
      <c r="YK207" s="43"/>
      <c r="YL207" s="43"/>
      <c r="YM207" s="43"/>
      <c r="YN207" s="43"/>
      <c r="YO207" s="43"/>
      <c r="YP207" s="43"/>
      <c r="YQ207" s="43"/>
      <c r="YR207" s="43"/>
      <c r="YS207" s="43"/>
      <c r="YT207" s="43"/>
      <c r="YU207" s="43"/>
      <c r="YV207" s="43"/>
      <c r="YW207" s="43"/>
      <c r="YX207" s="43"/>
      <c r="YY207" s="43"/>
      <c r="YZ207" s="43"/>
      <c r="ZA207" s="43"/>
      <c r="ZB207" s="43"/>
      <c r="ZC207" s="43"/>
      <c r="ZD207" s="43"/>
      <c r="ZE207" s="43"/>
      <c r="ZF207" s="43"/>
      <c r="ZG207" s="43"/>
      <c r="ZH207" s="43"/>
      <c r="ZI207" s="43"/>
      <c r="ZJ207" s="43"/>
      <c r="ZK207" s="43"/>
      <c r="ZL207" s="43"/>
      <c r="ZM207" s="43"/>
      <c r="ZN207" s="43"/>
      <c r="ZO207" s="43"/>
      <c r="ZP207" s="43"/>
      <c r="ZQ207" s="43"/>
      <c r="ZR207" s="43"/>
      <c r="ZS207" s="43"/>
      <c r="ZT207" s="43"/>
      <c r="ZU207" s="43"/>
      <c r="ZV207" s="43"/>
      <c r="ZW207" s="43"/>
      <c r="ZX207" s="43"/>
      <c r="ZY207" s="43"/>
      <c r="ZZ207" s="43"/>
      <c r="AAA207" s="43"/>
      <c r="AAB207" s="43"/>
      <c r="AAC207" s="43"/>
      <c r="AAD207" s="43"/>
      <c r="AAE207" s="43"/>
      <c r="AAF207" s="43"/>
      <c r="AAG207" s="43"/>
      <c r="AAH207" s="43"/>
      <c r="AAI207" s="43"/>
      <c r="AAJ207" s="43"/>
      <c r="AAK207" s="43"/>
      <c r="AAL207" s="43"/>
      <c r="AAM207" s="43"/>
      <c r="AAN207" s="43"/>
      <c r="AAO207" s="43"/>
      <c r="AAP207" s="43"/>
      <c r="AAQ207" s="43"/>
      <c r="AAR207" s="43"/>
      <c r="AAS207" s="43"/>
      <c r="AAT207" s="43"/>
      <c r="AAU207" s="43"/>
      <c r="AAV207" s="43"/>
      <c r="AAW207" s="43"/>
      <c r="AAX207" s="43"/>
      <c r="AAY207" s="43"/>
      <c r="AAZ207" s="43"/>
      <c r="ABA207" s="43"/>
      <c r="ABB207" s="43"/>
      <c r="ABC207" s="43"/>
      <c r="ABD207" s="43"/>
      <c r="ABE207" s="43"/>
      <c r="ABF207" s="43"/>
      <c r="ABG207" s="43"/>
      <c r="ABH207" s="43"/>
      <c r="ABI207" s="43"/>
      <c r="ABJ207" s="43"/>
      <c r="ABK207" s="43"/>
      <c r="ABL207" s="43"/>
      <c r="ABM207" s="43"/>
      <c r="ABN207" s="43"/>
      <c r="ABO207" s="43"/>
      <c r="ABP207" s="43"/>
      <c r="ABQ207" s="43"/>
      <c r="ABR207" s="43"/>
      <c r="ABS207" s="43"/>
      <c r="ABT207" s="43"/>
      <c r="ABU207" s="43"/>
      <c r="ABV207" s="43"/>
      <c r="ABW207" s="43"/>
      <c r="ABX207" s="43"/>
      <c r="ABY207" s="43"/>
      <c r="ABZ207" s="43"/>
      <c r="ACA207" s="43"/>
      <c r="ACB207" s="43"/>
      <c r="ACC207" s="43"/>
      <c r="ACD207" s="43"/>
      <c r="ACE207" s="43"/>
      <c r="ACF207" s="43"/>
      <c r="ACG207" s="43"/>
      <c r="ACH207" s="43"/>
      <c r="ACI207" s="43"/>
      <c r="ACJ207" s="43"/>
      <c r="ACK207" s="43"/>
      <c r="ACL207" s="43"/>
      <c r="ACM207" s="43"/>
      <c r="ACN207" s="43"/>
      <c r="ACO207" s="43"/>
      <c r="ACP207" s="43"/>
      <c r="ACQ207" s="43"/>
      <c r="ACR207" s="43"/>
      <c r="ACS207" s="43"/>
      <c r="ACT207" s="43"/>
      <c r="ACU207" s="43"/>
      <c r="ACV207" s="43"/>
      <c r="ACW207" s="43"/>
      <c r="ACX207" s="43"/>
      <c r="ACY207" s="43"/>
      <c r="ACZ207" s="43"/>
      <c r="ADA207" s="43"/>
      <c r="ADB207" s="43"/>
      <c r="ADC207" s="43"/>
      <c r="ADD207" s="43"/>
      <c r="ADE207" s="43"/>
      <c r="ADF207" s="43"/>
      <c r="ADG207" s="43"/>
      <c r="ADH207" s="43"/>
      <c r="ADI207" s="43"/>
      <c r="ADJ207" s="43"/>
      <c r="ADK207" s="43"/>
      <c r="ADL207" s="43"/>
      <c r="ADM207" s="43"/>
      <c r="ADN207" s="43"/>
      <c r="ADO207" s="43"/>
      <c r="ADP207" s="43"/>
      <c r="ADQ207" s="43"/>
      <c r="ADR207" s="43"/>
      <c r="ADS207" s="43"/>
      <c r="ADT207" s="43"/>
      <c r="ADU207" s="43"/>
      <c r="ADV207" s="43"/>
      <c r="ADW207" s="43"/>
      <c r="ADX207" s="43"/>
      <c r="ADY207" s="43"/>
      <c r="ADZ207" s="43"/>
      <c r="AEA207" s="43"/>
      <c r="AEB207" s="43"/>
      <c r="AEC207" s="43"/>
      <c r="AED207" s="43"/>
      <c r="AEE207" s="43"/>
      <c r="AEF207" s="43"/>
      <c r="AEG207" s="43"/>
      <c r="AEH207" s="43"/>
      <c r="AEI207" s="43"/>
      <c r="AEJ207" s="43"/>
      <c r="AEK207" s="43"/>
      <c r="AEL207" s="43"/>
      <c r="AEM207" s="43"/>
      <c r="AEN207" s="43"/>
      <c r="AEO207" s="43"/>
      <c r="AEP207" s="43"/>
      <c r="AEQ207" s="43"/>
      <c r="AER207" s="43"/>
      <c r="AES207" s="43"/>
      <c r="AET207" s="43"/>
      <c r="AEU207" s="43"/>
      <c r="AEV207" s="43"/>
      <c r="AEW207" s="43"/>
      <c r="AEX207" s="43"/>
      <c r="AEY207" s="43"/>
      <c r="AEZ207" s="43"/>
      <c r="AFA207" s="43"/>
      <c r="AFB207" s="43"/>
      <c r="AFC207" s="43"/>
      <c r="AFD207" s="43"/>
      <c r="AFE207" s="43"/>
      <c r="AFF207" s="43"/>
      <c r="AFG207" s="43"/>
      <c r="AFH207" s="43"/>
      <c r="AFI207" s="43"/>
      <c r="AFJ207" s="43"/>
      <c r="AFK207" s="43"/>
      <c r="AFL207" s="43"/>
      <c r="AFM207" s="43"/>
      <c r="AFN207" s="43"/>
      <c r="AFO207" s="43"/>
      <c r="AFP207" s="43"/>
      <c r="AFQ207" s="43"/>
      <c r="AFR207" s="43"/>
      <c r="AFS207" s="43"/>
      <c r="AFT207" s="43"/>
      <c r="AFU207" s="43"/>
      <c r="AFV207" s="43"/>
      <c r="AFW207" s="43"/>
      <c r="AFX207" s="43"/>
      <c r="AFY207" s="43"/>
      <c r="AFZ207" s="43"/>
      <c r="AGA207" s="43"/>
      <c r="AGB207" s="43"/>
      <c r="AGC207" s="43"/>
      <c r="AGD207" s="43"/>
      <c r="AGE207" s="43"/>
      <c r="AGF207" s="43"/>
      <c r="AGG207" s="43"/>
      <c r="AGH207" s="43"/>
      <c r="AGI207" s="43"/>
      <c r="AGJ207" s="43"/>
      <c r="AGK207" s="43"/>
      <c r="AGL207" s="43"/>
      <c r="AGM207" s="43"/>
      <c r="AGN207" s="43"/>
      <c r="AGO207" s="43"/>
      <c r="AGP207" s="43"/>
      <c r="AGQ207" s="43"/>
      <c r="AGR207" s="43"/>
      <c r="AGS207" s="43"/>
      <c r="AGT207" s="43"/>
      <c r="AGU207" s="43"/>
      <c r="AGV207" s="43"/>
      <c r="AGW207" s="43"/>
      <c r="AGX207" s="43"/>
      <c r="AGY207" s="43"/>
      <c r="AGZ207" s="43"/>
      <c r="AHA207" s="43"/>
      <c r="AHB207" s="43"/>
      <c r="AHC207" s="43"/>
      <c r="AHD207" s="43"/>
      <c r="AHE207" s="43"/>
      <c r="AHF207" s="43"/>
      <c r="AHG207" s="43"/>
      <c r="AHH207" s="43"/>
      <c r="AHI207" s="43"/>
      <c r="AHJ207" s="43"/>
      <c r="AHK207" s="43"/>
      <c r="AHL207" s="43"/>
      <c r="AHM207" s="43"/>
      <c r="AHN207" s="43"/>
      <c r="AHO207" s="43"/>
      <c r="AHP207" s="43"/>
      <c r="AHQ207" s="43"/>
      <c r="AHR207" s="43"/>
      <c r="AHS207" s="43"/>
      <c r="AHT207" s="43"/>
      <c r="AHU207" s="43"/>
      <c r="AHV207" s="43"/>
      <c r="AHW207" s="43"/>
      <c r="AHX207" s="43"/>
      <c r="AHY207" s="43"/>
      <c r="AHZ207" s="43"/>
      <c r="AIA207" s="43"/>
      <c r="AIB207" s="43"/>
      <c r="AIC207" s="43"/>
      <c r="AID207" s="43"/>
      <c r="AIE207" s="43"/>
      <c r="AIF207" s="43"/>
      <c r="AIG207" s="43"/>
      <c r="AIH207" s="43"/>
      <c r="AII207" s="43"/>
      <c r="AIJ207" s="43"/>
      <c r="AIK207" s="43"/>
      <c r="AIL207" s="43"/>
      <c r="AIM207" s="43"/>
      <c r="AIN207" s="43"/>
      <c r="AIO207" s="43"/>
      <c r="AIP207" s="43"/>
      <c r="AIQ207" s="43"/>
      <c r="AIR207" s="43"/>
      <c r="AIS207" s="43"/>
      <c r="AIT207" s="43"/>
      <c r="AIU207" s="43"/>
      <c r="AIV207" s="43"/>
      <c r="AIW207" s="43"/>
      <c r="AIX207" s="43"/>
      <c r="AIY207" s="43"/>
      <c r="AIZ207" s="43"/>
      <c r="AJA207" s="43"/>
      <c r="AJB207" s="43"/>
      <c r="AJC207" s="43"/>
      <c r="AJD207" s="43"/>
      <c r="AJE207" s="43"/>
      <c r="AJF207" s="43"/>
      <c r="AJG207" s="43"/>
      <c r="AJH207" s="43"/>
      <c r="AJI207" s="43"/>
      <c r="AJJ207" s="43"/>
      <c r="AJK207" s="43"/>
      <c r="AJL207" s="43"/>
      <c r="AJM207" s="43"/>
      <c r="AJN207" s="43"/>
      <c r="AJO207" s="43"/>
      <c r="AJP207" s="43"/>
      <c r="AJQ207" s="43"/>
      <c r="AJR207" s="43"/>
      <c r="AJS207" s="43"/>
      <c r="AJT207" s="43"/>
      <c r="AJU207" s="43"/>
      <c r="AJV207" s="43"/>
      <c r="AJW207" s="43"/>
      <c r="AJX207" s="43"/>
      <c r="AJY207" s="43"/>
      <c r="AJZ207" s="43"/>
      <c r="AKA207" s="43"/>
      <c r="AKB207" s="43"/>
      <c r="AKC207" s="43"/>
      <c r="AKD207" s="43"/>
      <c r="AKE207" s="43"/>
      <c r="AKF207" s="43"/>
      <c r="AKG207" s="43"/>
      <c r="AKH207" s="43"/>
      <c r="AKI207" s="43"/>
      <c r="AKJ207" s="43"/>
      <c r="AKK207" s="43"/>
      <c r="AKL207" s="43"/>
      <c r="AKM207" s="43"/>
      <c r="AKN207" s="43"/>
      <c r="AKO207" s="43"/>
      <c r="AKP207" s="43"/>
      <c r="AKQ207" s="43"/>
      <c r="AKR207" s="43"/>
      <c r="AKS207" s="43"/>
      <c r="AKT207" s="43"/>
      <c r="AKU207" s="43"/>
      <c r="AKV207" s="43"/>
      <c r="AKW207" s="43"/>
      <c r="AKX207" s="43"/>
      <c r="AKY207" s="43"/>
      <c r="AKZ207" s="43"/>
      <c r="ALA207" s="43"/>
      <c r="ALB207" s="43"/>
      <c r="ALC207" s="43"/>
      <c r="ALD207" s="43"/>
      <c r="ALE207" s="43"/>
      <c r="ALF207" s="43"/>
      <c r="ALG207" s="43"/>
      <c r="ALH207" s="43"/>
      <c r="ALI207" s="43"/>
      <c r="ALJ207" s="43"/>
      <c r="ALK207" s="43"/>
      <c r="ALL207" s="43"/>
      <c r="ALM207" s="43"/>
      <c r="ALN207" s="43"/>
      <c r="ALO207" s="43"/>
      <c r="ALP207" s="43"/>
      <c r="ALQ207" s="43"/>
      <c r="ALR207" s="43"/>
      <c r="ALS207" s="43"/>
      <c r="ALT207" s="43"/>
      <c r="ALU207" s="43"/>
      <c r="ALV207" s="43"/>
      <c r="ALW207" s="43"/>
      <c r="ALX207" s="43"/>
      <c r="ALY207" s="43"/>
      <c r="ALZ207" s="43"/>
      <c r="AMA207" s="43"/>
      <c r="AMB207" s="43"/>
      <c r="AMC207" s="43"/>
      <c r="AMD207" s="43"/>
      <c r="AME207" s="43"/>
      <c r="AMF207" s="43"/>
      <c r="AMG207" s="43"/>
      <c r="AMH207" s="43"/>
      <c r="AMI207" s="43"/>
      <c r="AMJ207" s="43"/>
      <c r="AMK207" s="43"/>
      <c r="AML207" s="43"/>
      <c r="AMM207" s="43"/>
      <c r="AMN207" s="43"/>
      <c r="AMO207" s="43"/>
      <c r="AMP207" s="43"/>
      <c r="AMQ207" s="43"/>
      <c r="AMR207" s="43"/>
      <c r="AMS207" s="43"/>
      <c r="AMT207" s="43"/>
    </row>
    <row r="208" spans="1:1034" x14ac:dyDescent="0.2">
      <c r="A208" s="326"/>
      <c r="B208" s="44">
        <v>75</v>
      </c>
      <c r="C208" s="45" t="s">
        <v>109</v>
      </c>
      <c r="D208" s="363"/>
      <c r="E208" s="132"/>
      <c r="F208" s="132"/>
      <c r="G208" s="132"/>
      <c r="H208" s="132">
        <v>1000</v>
      </c>
      <c r="I208" s="132">
        <v>1</v>
      </c>
      <c r="J208" s="132">
        <v>330</v>
      </c>
      <c r="K208" s="132"/>
      <c r="L208" s="132"/>
      <c r="M208" s="132">
        <v>38.1</v>
      </c>
      <c r="N208" s="132">
        <f>560+100</f>
        <v>660</v>
      </c>
      <c r="O208" s="90">
        <f t="shared" si="189"/>
        <v>182.16000000000003</v>
      </c>
      <c r="P208" s="132">
        <f>3704.12+H208+100</f>
        <v>4804.12</v>
      </c>
      <c r="Q208" s="90">
        <v>400</v>
      </c>
      <c r="R208" s="132">
        <f>N208</f>
        <v>660</v>
      </c>
      <c r="S208" s="132"/>
      <c r="T208" s="90">
        <v>60</v>
      </c>
      <c r="U208" s="132">
        <v>100</v>
      </c>
      <c r="V208" s="132">
        <f>560+100</f>
        <v>660</v>
      </c>
      <c r="W208" s="132">
        <v>1</v>
      </c>
      <c r="X208" s="132">
        <v>0</v>
      </c>
      <c r="Y208" s="132">
        <v>0</v>
      </c>
      <c r="Z208" s="132">
        <v>1</v>
      </c>
      <c r="AA208" s="132">
        <v>500</v>
      </c>
      <c r="AB208" s="90">
        <f t="shared" si="190"/>
        <v>500</v>
      </c>
      <c r="AC208" s="132">
        <f>Z208</f>
        <v>1</v>
      </c>
      <c r="AD208" s="132">
        <f>AC208</f>
        <v>1</v>
      </c>
      <c r="AE208" s="132">
        <v>1</v>
      </c>
      <c r="AF208" s="132"/>
      <c r="AG208" s="88">
        <f t="shared" si="191"/>
        <v>0</v>
      </c>
      <c r="AH208" s="132">
        <v>5500</v>
      </c>
      <c r="AI208" s="90">
        <v>2700</v>
      </c>
      <c r="AJ208" s="132">
        <f>7755.84-2144.71</f>
        <v>5611.13</v>
      </c>
      <c r="AK208" s="90">
        <v>2362</v>
      </c>
      <c r="AL208" s="90">
        <v>1</v>
      </c>
      <c r="AM208" s="132"/>
      <c r="AN208" s="132">
        <v>0</v>
      </c>
      <c r="AO208" s="132">
        <v>1</v>
      </c>
      <c r="AP208" s="132">
        <v>754</v>
      </c>
      <c r="AQ208" s="132">
        <v>1200</v>
      </c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  <c r="IX208" s="43"/>
      <c r="IY208" s="43"/>
      <c r="IZ208" s="43"/>
      <c r="JA208" s="43"/>
      <c r="JB208" s="43"/>
      <c r="JC208" s="43"/>
      <c r="JD208" s="43"/>
      <c r="JE208" s="43"/>
      <c r="JF208" s="43"/>
      <c r="JG208" s="43"/>
      <c r="JH208" s="43"/>
      <c r="JI208" s="43"/>
      <c r="JJ208" s="43"/>
      <c r="JK208" s="43"/>
      <c r="JL208" s="43"/>
      <c r="JM208" s="43"/>
      <c r="JN208" s="43"/>
      <c r="JO208" s="43"/>
      <c r="JP208" s="43"/>
      <c r="JQ208" s="43"/>
      <c r="JR208" s="43"/>
      <c r="JS208" s="43"/>
      <c r="JT208" s="43"/>
      <c r="JU208" s="43"/>
      <c r="JV208" s="43"/>
      <c r="JW208" s="43"/>
      <c r="JX208" s="43"/>
      <c r="JY208" s="43"/>
      <c r="JZ208" s="43"/>
      <c r="KA208" s="43"/>
      <c r="KB208" s="43"/>
      <c r="KC208" s="43"/>
      <c r="KD208" s="43"/>
      <c r="KE208" s="43"/>
      <c r="KF208" s="43"/>
      <c r="KG208" s="43"/>
      <c r="KH208" s="43"/>
      <c r="KI208" s="43"/>
      <c r="KJ208" s="43"/>
      <c r="KK208" s="43"/>
      <c r="KL208" s="43"/>
      <c r="KM208" s="43"/>
      <c r="KN208" s="43"/>
      <c r="KO208" s="43"/>
      <c r="KP208" s="43"/>
      <c r="KQ208" s="43"/>
      <c r="KR208" s="43"/>
      <c r="KS208" s="43"/>
      <c r="KT208" s="43"/>
      <c r="KU208" s="43"/>
      <c r="KV208" s="43"/>
      <c r="KW208" s="43"/>
      <c r="KX208" s="43"/>
      <c r="KY208" s="43"/>
      <c r="KZ208" s="43"/>
      <c r="LA208" s="43"/>
      <c r="LB208" s="43"/>
      <c r="LC208" s="43"/>
      <c r="LD208" s="43"/>
      <c r="LE208" s="43"/>
      <c r="LF208" s="43"/>
      <c r="LG208" s="43"/>
      <c r="LH208" s="43"/>
      <c r="LI208" s="43"/>
      <c r="LJ208" s="43"/>
      <c r="LK208" s="43"/>
      <c r="LL208" s="43"/>
      <c r="LM208" s="43"/>
      <c r="LN208" s="43"/>
      <c r="LO208" s="43"/>
      <c r="LP208" s="43"/>
      <c r="LQ208" s="43"/>
      <c r="LR208" s="43"/>
      <c r="LS208" s="43"/>
      <c r="LT208" s="43"/>
      <c r="LU208" s="43"/>
      <c r="LV208" s="43"/>
      <c r="LW208" s="43"/>
      <c r="LX208" s="43"/>
      <c r="LY208" s="43"/>
      <c r="LZ208" s="43"/>
      <c r="MA208" s="43"/>
      <c r="MB208" s="43"/>
      <c r="MC208" s="43"/>
      <c r="MD208" s="43"/>
      <c r="ME208" s="43"/>
      <c r="MF208" s="43"/>
      <c r="MG208" s="43"/>
      <c r="MH208" s="43"/>
      <c r="MI208" s="43"/>
      <c r="MJ208" s="43"/>
      <c r="MK208" s="43"/>
      <c r="ML208" s="43"/>
      <c r="MM208" s="43"/>
      <c r="MN208" s="43"/>
      <c r="MO208" s="43"/>
      <c r="MP208" s="43"/>
      <c r="MQ208" s="43"/>
      <c r="MR208" s="43"/>
      <c r="MS208" s="43"/>
      <c r="MT208" s="43"/>
      <c r="MU208" s="43"/>
      <c r="MV208" s="43"/>
      <c r="MW208" s="43"/>
      <c r="MX208" s="43"/>
      <c r="MY208" s="43"/>
      <c r="MZ208" s="43"/>
      <c r="NA208" s="43"/>
      <c r="NB208" s="43"/>
      <c r="NC208" s="43"/>
      <c r="ND208" s="43"/>
      <c r="NE208" s="43"/>
      <c r="NF208" s="43"/>
      <c r="NG208" s="43"/>
      <c r="NH208" s="43"/>
      <c r="NI208" s="43"/>
      <c r="NJ208" s="43"/>
      <c r="NK208" s="43"/>
      <c r="NL208" s="43"/>
      <c r="NM208" s="43"/>
      <c r="NN208" s="43"/>
      <c r="NO208" s="43"/>
      <c r="NP208" s="43"/>
      <c r="NQ208" s="43"/>
      <c r="NR208" s="43"/>
      <c r="NS208" s="43"/>
      <c r="NT208" s="43"/>
      <c r="NU208" s="43"/>
      <c r="NV208" s="43"/>
      <c r="NW208" s="43"/>
      <c r="NX208" s="43"/>
      <c r="NY208" s="43"/>
      <c r="NZ208" s="43"/>
      <c r="OA208" s="43"/>
      <c r="OB208" s="43"/>
      <c r="OC208" s="43"/>
      <c r="OD208" s="43"/>
      <c r="OE208" s="43"/>
      <c r="OF208" s="43"/>
      <c r="OG208" s="43"/>
      <c r="OH208" s="43"/>
      <c r="OI208" s="43"/>
      <c r="OJ208" s="43"/>
      <c r="OK208" s="43"/>
      <c r="OL208" s="43"/>
      <c r="OM208" s="43"/>
      <c r="ON208" s="43"/>
      <c r="OO208" s="43"/>
      <c r="OP208" s="43"/>
      <c r="OQ208" s="43"/>
      <c r="OR208" s="43"/>
      <c r="OS208" s="43"/>
      <c r="OT208" s="43"/>
      <c r="OU208" s="43"/>
      <c r="OV208" s="43"/>
      <c r="OW208" s="43"/>
      <c r="OX208" s="43"/>
      <c r="OY208" s="43"/>
      <c r="OZ208" s="43"/>
      <c r="PA208" s="43"/>
      <c r="PB208" s="43"/>
      <c r="PC208" s="43"/>
      <c r="PD208" s="43"/>
      <c r="PE208" s="43"/>
      <c r="PF208" s="43"/>
      <c r="PG208" s="43"/>
      <c r="PH208" s="43"/>
      <c r="PI208" s="43"/>
      <c r="PJ208" s="43"/>
      <c r="PK208" s="43"/>
      <c r="PL208" s="43"/>
      <c r="PM208" s="43"/>
      <c r="PN208" s="43"/>
      <c r="PO208" s="43"/>
      <c r="PP208" s="43"/>
      <c r="PQ208" s="43"/>
      <c r="PR208" s="43"/>
      <c r="PS208" s="43"/>
      <c r="PT208" s="43"/>
      <c r="PU208" s="43"/>
      <c r="PV208" s="43"/>
      <c r="PW208" s="43"/>
      <c r="PX208" s="43"/>
      <c r="PY208" s="43"/>
      <c r="PZ208" s="43"/>
      <c r="QA208" s="43"/>
      <c r="QB208" s="43"/>
      <c r="QC208" s="43"/>
      <c r="QD208" s="43"/>
      <c r="QE208" s="43"/>
      <c r="QF208" s="43"/>
      <c r="QG208" s="43"/>
      <c r="QH208" s="43"/>
      <c r="QI208" s="43"/>
      <c r="QJ208" s="43"/>
      <c r="QK208" s="43"/>
      <c r="QL208" s="43"/>
      <c r="QM208" s="43"/>
      <c r="QN208" s="43"/>
      <c r="QO208" s="43"/>
      <c r="QP208" s="43"/>
      <c r="QQ208" s="43"/>
      <c r="QR208" s="43"/>
      <c r="QS208" s="43"/>
      <c r="QT208" s="43"/>
      <c r="QU208" s="43"/>
      <c r="QV208" s="43"/>
      <c r="QW208" s="43"/>
      <c r="QX208" s="43"/>
      <c r="QY208" s="43"/>
      <c r="QZ208" s="43"/>
      <c r="RA208" s="43"/>
      <c r="RB208" s="43"/>
      <c r="RC208" s="43"/>
      <c r="RD208" s="43"/>
      <c r="RE208" s="43"/>
      <c r="RF208" s="43"/>
      <c r="RG208" s="43"/>
      <c r="RH208" s="43"/>
      <c r="RI208" s="43"/>
      <c r="RJ208" s="43"/>
      <c r="RK208" s="43"/>
      <c r="RL208" s="43"/>
      <c r="RM208" s="43"/>
      <c r="RN208" s="43"/>
      <c r="RO208" s="43"/>
      <c r="RP208" s="43"/>
      <c r="RQ208" s="43"/>
      <c r="RR208" s="43"/>
      <c r="RS208" s="43"/>
      <c r="RT208" s="43"/>
      <c r="RU208" s="43"/>
      <c r="RV208" s="43"/>
      <c r="RW208" s="43"/>
      <c r="RX208" s="43"/>
      <c r="RY208" s="43"/>
      <c r="RZ208" s="43"/>
      <c r="SA208" s="43"/>
      <c r="SB208" s="43"/>
      <c r="SC208" s="43"/>
      <c r="SD208" s="43"/>
      <c r="SE208" s="43"/>
      <c r="SF208" s="43"/>
      <c r="SG208" s="43"/>
      <c r="SH208" s="43"/>
      <c r="SI208" s="43"/>
      <c r="SJ208" s="43"/>
      <c r="SK208" s="43"/>
      <c r="SL208" s="43"/>
      <c r="SM208" s="43"/>
      <c r="SN208" s="43"/>
      <c r="SO208" s="43"/>
      <c r="SP208" s="43"/>
      <c r="SQ208" s="43"/>
      <c r="SR208" s="43"/>
      <c r="SS208" s="43"/>
      <c r="ST208" s="43"/>
      <c r="SU208" s="43"/>
      <c r="SV208" s="43"/>
      <c r="SW208" s="43"/>
      <c r="SX208" s="43"/>
      <c r="SY208" s="43"/>
      <c r="SZ208" s="43"/>
      <c r="TA208" s="43"/>
      <c r="TB208" s="43"/>
      <c r="TC208" s="43"/>
      <c r="TD208" s="43"/>
      <c r="TE208" s="43"/>
      <c r="TF208" s="43"/>
      <c r="TG208" s="43"/>
      <c r="TH208" s="43"/>
      <c r="TI208" s="43"/>
      <c r="TJ208" s="43"/>
      <c r="TK208" s="43"/>
      <c r="TL208" s="43"/>
      <c r="TM208" s="43"/>
      <c r="TN208" s="43"/>
      <c r="TO208" s="43"/>
      <c r="TP208" s="43"/>
      <c r="TQ208" s="43"/>
      <c r="TR208" s="43"/>
      <c r="TS208" s="43"/>
      <c r="TT208" s="43"/>
      <c r="TU208" s="43"/>
      <c r="TV208" s="43"/>
      <c r="TW208" s="43"/>
      <c r="TX208" s="43"/>
      <c r="TY208" s="43"/>
      <c r="TZ208" s="43"/>
      <c r="UA208" s="43"/>
      <c r="UB208" s="43"/>
      <c r="UC208" s="43"/>
      <c r="UD208" s="43"/>
      <c r="UE208" s="43"/>
      <c r="UF208" s="43"/>
      <c r="UG208" s="43"/>
      <c r="UH208" s="43"/>
      <c r="UI208" s="43"/>
      <c r="UJ208" s="43"/>
      <c r="UK208" s="43"/>
      <c r="UL208" s="43"/>
      <c r="UM208" s="43"/>
      <c r="UN208" s="43"/>
      <c r="UO208" s="43"/>
      <c r="UP208" s="43"/>
      <c r="UQ208" s="43"/>
      <c r="UR208" s="43"/>
      <c r="US208" s="43"/>
      <c r="UT208" s="43"/>
      <c r="UU208" s="43"/>
      <c r="UV208" s="43"/>
      <c r="UW208" s="43"/>
      <c r="UX208" s="43"/>
      <c r="UY208" s="43"/>
      <c r="UZ208" s="43"/>
      <c r="VA208" s="43"/>
      <c r="VB208" s="43"/>
      <c r="VC208" s="43"/>
      <c r="VD208" s="43"/>
      <c r="VE208" s="43"/>
      <c r="VF208" s="43"/>
      <c r="VG208" s="43"/>
      <c r="VH208" s="43"/>
      <c r="VI208" s="43"/>
      <c r="VJ208" s="43"/>
      <c r="VK208" s="43"/>
      <c r="VL208" s="43"/>
      <c r="VM208" s="43"/>
      <c r="VN208" s="43"/>
      <c r="VO208" s="43"/>
      <c r="VP208" s="43"/>
      <c r="VQ208" s="43"/>
      <c r="VR208" s="43"/>
      <c r="VS208" s="43"/>
      <c r="VT208" s="43"/>
      <c r="VU208" s="43"/>
      <c r="VV208" s="43"/>
      <c r="VW208" s="43"/>
      <c r="VX208" s="43"/>
      <c r="VY208" s="43"/>
      <c r="VZ208" s="43"/>
      <c r="WA208" s="43"/>
      <c r="WB208" s="43"/>
      <c r="WC208" s="43"/>
      <c r="WD208" s="43"/>
      <c r="WE208" s="43"/>
      <c r="WF208" s="43"/>
      <c r="WG208" s="43"/>
      <c r="WH208" s="43"/>
      <c r="WI208" s="43"/>
      <c r="WJ208" s="43"/>
      <c r="WK208" s="43"/>
      <c r="WL208" s="43"/>
      <c r="WM208" s="43"/>
      <c r="WN208" s="43"/>
      <c r="WO208" s="43"/>
      <c r="WP208" s="43"/>
      <c r="WQ208" s="43"/>
      <c r="WR208" s="43"/>
      <c r="WS208" s="43"/>
      <c r="WT208" s="43"/>
      <c r="WU208" s="43"/>
      <c r="WV208" s="43"/>
      <c r="WW208" s="43"/>
      <c r="WX208" s="43"/>
      <c r="WY208" s="43"/>
      <c r="WZ208" s="43"/>
      <c r="XA208" s="43"/>
      <c r="XB208" s="43"/>
      <c r="XC208" s="43"/>
      <c r="XD208" s="43"/>
      <c r="XE208" s="43"/>
      <c r="XF208" s="43"/>
      <c r="XG208" s="43"/>
      <c r="XH208" s="43"/>
      <c r="XI208" s="43"/>
      <c r="XJ208" s="43"/>
      <c r="XK208" s="43"/>
      <c r="XL208" s="43"/>
      <c r="XM208" s="43"/>
      <c r="XN208" s="43"/>
      <c r="XO208" s="43"/>
      <c r="XP208" s="43"/>
      <c r="XQ208" s="43"/>
      <c r="XR208" s="43"/>
      <c r="XS208" s="43"/>
      <c r="XT208" s="43"/>
      <c r="XU208" s="43"/>
      <c r="XV208" s="43"/>
      <c r="XW208" s="43"/>
      <c r="XX208" s="43"/>
      <c r="XY208" s="43"/>
      <c r="XZ208" s="43"/>
      <c r="YA208" s="43"/>
      <c r="YB208" s="43"/>
      <c r="YC208" s="43"/>
      <c r="YD208" s="43"/>
      <c r="YE208" s="43"/>
      <c r="YF208" s="43"/>
      <c r="YG208" s="43"/>
      <c r="YH208" s="43"/>
      <c r="YI208" s="43"/>
      <c r="YJ208" s="43"/>
      <c r="YK208" s="43"/>
      <c r="YL208" s="43"/>
      <c r="YM208" s="43"/>
      <c r="YN208" s="43"/>
      <c r="YO208" s="43"/>
      <c r="YP208" s="43"/>
      <c r="YQ208" s="43"/>
      <c r="YR208" s="43"/>
      <c r="YS208" s="43"/>
      <c r="YT208" s="43"/>
      <c r="YU208" s="43"/>
      <c r="YV208" s="43"/>
      <c r="YW208" s="43"/>
      <c r="YX208" s="43"/>
      <c r="YY208" s="43"/>
      <c r="YZ208" s="43"/>
      <c r="ZA208" s="43"/>
      <c r="ZB208" s="43"/>
      <c r="ZC208" s="43"/>
      <c r="ZD208" s="43"/>
      <c r="ZE208" s="43"/>
      <c r="ZF208" s="43"/>
      <c r="ZG208" s="43"/>
      <c r="ZH208" s="43"/>
      <c r="ZI208" s="43"/>
      <c r="ZJ208" s="43"/>
      <c r="ZK208" s="43"/>
      <c r="ZL208" s="43"/>
      <c r="ZM208" s="43"/>
      <c r="ZN208" s="43"/>
      <c r="ZO208" s="43"/>
      <c r="ZP208" s="43"/>
      <c r="ZQ208" s="43"/>
      <c r="ZR208" s="43"/>
      <c r="ZS208" s="43"/>
      <c r="ZT208" s="43"/>
      <c r="ZU208" s="43"/>
      <c r="ZV208" s="43"/>
      <c r="ZW208" s="43"/>
      <c r="ZX208" s="43"/>
      <c r="ZY208" s="43"/>
      <c r="ZZ208" s="43"/>
      <c r="AAA208" s="43"/>
      <c r="AAB208" s="43"/>
      <c r="AAC208" s="43"/>
      <c r="AAD208" s="43"/>
      <c r="AAE208" s="43"/>
      <c r="AAF208" s="43"/>
      <c r="AAG208" s="43"/>
      <c r="AAH208" s="43"/>
      <c r="AAI208" s="43"/>
      <c r="AAJ208" s="43"/>
      <c r="AAK208" s="43"/>
      <c r="AAL208" s="43"/>
      <c r="AAM208" s="43"/>
      <c r="AAN208" s="43"/>
      <c r="AAO208" s="43"/>
      <c r="AAP208" s="43"/>
      <c r="AAQ208" s="43"/>
      <c r="AAR208" s="43"/>
      <c r="AAS208" s="43"/>
      <c r="AAT208" s="43"/>
      <c r="AAU208" s="43"/>
      <c r="AAV208" s="43"/>
      <c r="AAW208" s="43"/>
      <c r="AAX208" s="43"/>
      <c r="AAY208" s="43"/>
      <c r="AAZ208" s="43"/>
      <c r="ABA208" s="43"/>
      <c r="ABB208" s="43"/>
      <c r="ABC208" s="43"/>
      <c r="ABD208" s="43"/>
      <c r="ABE208" s="43"/>
      <c r="ABF208" s="43"/>
      <c r="ABG208" s="43"/>
      <c r="ABH208" s="43"/>
      <c r="ABI208" s="43"/>
      <c r="ABJ208" s="43"/>
      <c r="ABK208" s="43"/>
      <c r="ABL208" s="43"/>
      <c r="ABM208" s="43"/>
      <c r="ABN208" s="43"/>
      <c r="ABO208" s="43"/>
      <c r="ABP208" s="43"/>
      <c r="ABQ208" s="43"/>
      <c r="ABR208" s="43"/>
      <c r="ABS208" s="43"/>
      <c r="ABT208" s="43"/>
      <c r="ABU208" s="43"/>
      <c r="ABV208" s="43"/>
      <c r="ABW208" s="43"/>
      <c r="ABX208" s="43"/>
      <c r="ABY208" s="43"/>
      <c r="ABZ208" s="43"/>
      <c r="ACA208" s="43"/>
      <c r="ACB208" s="43"/>
      <c r="ACC208" s="43"/>
      <c r="ACD208" s="43"/>
      <c r="ACE208" s="43"/>
      <c r="ACF208" s="43"/>
      <c r="ACG208" s="43"/>
      <c r="ACH208" s="43"/>
      <c r="ACI208" s="43"/>
      <c r="ACJ208" s="43"/>
      <c r="ACK208" s="43"/>
      <c r="ACL208" s="43"/>
      <c r="ACM208" s="43"/>
      <c r="ACN208" s="43"/>
      <c r="ACO208" s="43"/>
      <c r="ACP208" s="43"/>
      <c r="ACQ208" s="43"/>
      <c r="ACR208" s="43"/>
      <c r="ACS208" s="43"/>
      <c r="ACT208" s="43"/>
      <c r="ACU208" s="43"/>
      <c r="ACV208" s="43"/>
      <c r="ACW208" s="43"/>
      <c r="ACX208" s="43"/>
      <c r="ACY208" s="43"/>
      <c r="ACZ208" s="43"/>
      <c r="ADA208" s="43"/>
      <c r="ADB208" s="43"/>
      <c r="ADC208" s="43"/>
      <c r="ADD208" s="43"/>
      <c r="ADE208" s="43"/>
      <c r="ADF208" s="43"/>
      <c r="ADG208" s="43"/>
      <c r="ADH208" s="43"/>
      <c r="ADI208" s="43"/>
      <c r="ADJ208" s="43"/>
      <c r="ADK208" s="43"/>
      <c r="ADL208" s="43"/>
      <c r="ADM208" s="43"/>
      <c r="ADN208" s="43"/>
      <c r="ADO208" s="43"/>
      <c r="ADP208" s="43"/>
      <c r="ADQ208" s="43"/>
      <c r="ADR208" s="43"/>
      <c r="ADS208" s="43"/>
      <c r="ADT208" s="43"/>
      <c r="ADU208" s="43"/>
      <c r="ADV208" s="43"/>
      <c r="ADW208" s="43"/>
      <c r="ADX208" s="43"/>
      <c r="ADY208" s="43"/>
      <c r="ADZ208" s="43"/>
      <c r="AEA208" s="43"/>
      <c r="AEB208" s="43"/>
      <c r="AEC208" s="43"/>
      <c r="AED208" s="43"/>
      <c r="AEE208" s="43"/>
      <c r="AEF208" s="43"/>
      <c r="AEG208" s="43"/>
      <c r="AEH208" s="43"/>
      <c r="AEI208" s="43"/>
      <c r="AEJ208" s="43"/>
      <c r="AEK208" s="43"/>
      <c r="AEL208" s="43"/>
      <c r="AEM208" s="43"/>
      <c r="AEN208" s="43"/>
      <c r="AEO208" s="43"/>
      <c r="AEP208" s="43"/>
      <c r="AEQ208" s="43"/>
      <c r="AER208" s="43"/>
      <c r="AES208" s="43"/>
      <c r="AET208" s="43"/>
      <c r="AEU208" s="43"/>
      <c r="AEV208" s="43"/>
      <c r="AEW208" s="43"/>
      <c r="AEX208" s="43"/>
      <c r="AEY208" s="43"/>
      <c r="AEZ208" s="43"/>
      <c r="AFA208" s="43"/>
      <c r="AFB208" s="43"/>
      <c r="AFC208" s="43"/>
      <c r="AFD208" s="43"/>
      <c r="AFE208" s="43"/>
      <c r="AFF208" s="43"/>
      <c r="AFG208" s="43"/>
      <c r="AFH208" s="43"/>
      <c r="AFI208" s="43"/>
      <c r="AFJ208" s="43"/>
      <c r="AFK208" s="43"/>
      <c r="AFL208" s="43"/>
      <c r="AFM208" s="43"/>
      <c r="AFN208" s="43"/>
      <c r="AFO208" s="43"/>
      <c r="AFP208" s="43"/>
      <c r="AFQ208" s="43"/>
      <c r="AFR208" s="43"/>
      <c r="AFS208" s="43"/>
      <c r="AFT208" s="43"/>
      <c r="AFU208" s="43"/>
      <c r="AFV208" s="43"/>
      <c r="AFW208" s="43"/>
      <c r="AFX208" s="43"/>
      <c r="AFY208" s="43"/>
      <c r="AFZ208" s="43"/>
      <c r="AGA208" s="43"/>
      <c r="AGB208" s="43"/>
      <c r="AGC208" s="43"/>
      <c r="AGD208" s="43"/>
      <c r="AGE208" s="43"/>
      <c r="AGF208" s="43"/>
      <c r="AGG208" s="43"/>
      <c r="AGH208" s="43"/>
      <c r="AGI208" s="43"/>
      <c r="AGJ208" s="43"/>
      <c r="AGK208" s="43"/>
      <c r="AGL208" s="43"/>
      <c r="AGM208" s="43"/>
      <c r="AGN208" s="43"/>
      <c r="AGO208" s="43"/>
      <c r="AGP208" s="43"/>
      <c r="AGQ208" s="43"/>
      <c r="AGR208" s="43"/>
      <c r="AGS208" s="43"/>
      <c r="AGT208" s="43"/>
      <c r="AGU208" s="43"/>
      <c r="AGV208" s="43"/>
      <c r="AGW208" s="43"/>
      <c r="AGX208" s="43"/>
      <c r="AGY208" s="43"/>
      <c r="AGZ208" s="43"/>
      <c r="AHA208" s="43"/>
      <c r="AHB208" s="43"/>
      <c r="AHC208" s="43"/>
      <c r="AHD208" s="43"/>
      <c r="AHE208" s="43"/>
      <c r="AHF208" s="43"/>
      <c r="AHG208" s="43"/>
      <c r="AHH208" s="43"/>
      <c r="AHI208" s="43"/>
      <c r="AHJ208" s="43"/>
      <c r="AHK208" s="43"/>
      <c r="AHL208" s="43"/>
      <c r="AHM208" s="43"/>
      <c r="AHN208" s="43"/>
      <c r="AHO208" s="43"/>
      <c r="AHP208" s="43"/>
      <c r="AHQ208" s="43"/>
      <c r="AHR208" s="43"/>
      <c r="AHS208" s="43"/>
      <c r="AHT208" s="43"/>
      <c r="AHU208" s="43"/>
      <c r="AHV208" s="43"/>
      <c r="AHW208" s="43"/>
      <c r="AHX208" s="43"/>
      <c r="AHY208" s="43"/>
      <c r="AHZ208" s="43"/>
      <c r="AIA208" s="43"/>
      <c r="AIB208" s="43"/>
      <c r="AIC208" s="43"/>
      <c r="AID208" s="43"/>
      <c r="AIE208" s="43"/>
      <c r="AIF208" s="43"/>
      <c r="AIG208" s="43"/>
      <c r="AIH208" s="43"/>
      <c r="AII208" s="43"/>
      <c r="AIJ208" s="43"/>
      <c r="AIK208" s="43"/>
      <c r="AIL208" s="43"/>
      <c r="AIM208" s="43"/>
      <c r="AIN208" s="43"/>
      <c r="AIO208" s="43"/>
      <c r="AIP208" s="43"/>
      <c r="AIQ208" s="43"/>
      <c r="AIR208" s="43"/>
      <c r="AIS208" s="43"/>
      <c r="AIT208" s="43"/>
      <c r="AIU208" s="43"/>
      <c r="AIV208" s="43"/>
      <c r="AIW208" s="43"/>
      <c r="AIX208" s="43"/>
      <c r="AIY208" s="43"/>
      <c r="AIZ208" s="43"/>
      <c r="AJA208" s="43"/>
      <c r="AJB208" s="43"/>
      <c r="AJC208" s="43"/>
      <c r="AJD208" s="43"/>
      <c r="AJE208" s="43"/>
      <c r="AJF208" s="43"/>
      <c r="AJG208" s="43"/>
      <c r="AJH208" s="43"/>
      <c r="AJI208" s="43"/>
      <c r="AJJ208" s="43"/>
      <c r="AJK208" s="43"/>
      <c r="AJL208" s="43"/>
      <c r="AJM208" s="43"/>
      <c r="AJN208" s="43"/>
      <c r="AJO208" s="43"/>
      <c r="AJP208" s="43"/>
      <c r="AJQ208" s="43"/>
      <c r="AJR208" s="43"/>
      <c r="AJS208" s="43"/>
      <c r="AJT208" s="43"/>
      <c r="AJU208" s="43"/>
      <c r="AJV208" s="43"/>
      <c r="AJW208" s="43"/>
      <c r="AJX208" s="43"/>
      <c r="AJY208" s="43"/>
      <c r="AJZ208" s="43"/>
      <c r="AKA208" s="43"/>
      <c r="AKB208" s="43"/>
      <c r="AKC208" s="43"/>
      <c r="AKD208" s="43"/>
      <c r="AKE208" s="43"/>
      <c r="AKF208" s="43"/>
      <c r="AKG208" s="43"/>
      <c r="AKH208" s="43"/>
      <c r="AKI208" s="43"/>
      <c r="AKJ208" s="43"/>
      <c r="AKK208" s="43"/>
      <c r="AKL208" s="43"/>
      <c r="AKM208" s="43"/>
      <c r="AKN208" s="43"/>
      <c r="AKO208" s="43"/>
      <c r="AKP208" s="43"/>
      <c r="AKQ208" s="43"/>
      <c r="AKR208" s="43"/>
      <c r="AKS208" s="43"/>
      <c r="AKT208" s="43"/>
      <c r="AKU208" s="43"/>
      <c r="AKV208" s="43"/>
      <c r="AKW208" s="43"/>
      <c r="AKX208" s="43"/>
      <c r="AKY208" s="43"/>
      <c r="AKZ208" s="43"/>
      <c r="ALA208" s="43"/>
      <c r="ALB208" s="43"/>
      <c r="ALC208" s="43"/>
      <c r="ALD208" s="43"/>
      <c r="ALE208" s="43"/>
      <c r="ALF208" s="43"/>
      <c r="ALG208" s="43"/>
      <c r="ALH208" s="43"/>
      <c r="ALI208" s="43"/>
      <c r="ALJ208" s="43"/>
      <c r="ALK208" s="43"/>
      <c r="ALL208" s="43"/>
      <c r="ALM208" s="43"/>
      <c r="ALN208" s="43"/>
      <c r="ALO208" s="43"/>
      <c r="ALP208" s="43"/>
      <c r="ALQ208" s="43"/>
      <c r="ALR208" s="43"/>
      <c r="ALS208" s="43"/>
      <c r="ALT208" s="43"/>
      <c r="ALU208" s="43"/>
      <c r="ALV208" s="43"/>
      <c r="ALW208" s="43"/>
      <c r="ALX208" s="43"/>
      <c r="ALY208" s="43"/>
      <c r="ALZ208" s="43"/>
      <c r="AMA208" s="43"/>
      <c r="AMB208" s="43"/>
      <c r="AMC208" s="43"/>
      <c r="AMD208" s="43"/>
      <c r="AME208" s="43"/>
      <c r="AMF208" s="43"/>
      <c r="AMG208" s="43"/>
      <c r="AMH208" s="43"/>
      <c r="AMI208" s="43"/>
      <c r="AMJ208" s="43"/>
      <c r="AMK208" s="43"/>
      <c r="AML208" s="43"/>
      <c r="AMM208" s="43"/>
      <c r="AMN208" s="43"/>
      <c r="AMO208" s="43"/>
      <c r="AMP208" s="43"/>
      <c r="AMQ208" s="43"/>
      <c r="AMR208" s="43"/>
      <c r="AMS208" s="43"/>
      <c r="AMT208" s="43"/>
    </row>
    <row r="209" spans="1:1034" x14ac:dyDescent="0.2">
      <c r="A209" s="326"/>
      <c r="B209" s="44">
        <v>76</v>
      </c>
      <c r="C209" s="45" t="s">
        <v>85</v>
      </c>
      <c r="D209" s="363"/>
      <c r="E209" s="132"/>
      <c r="F209" s="132"/>
      <c r="G209" s="132"/>
      <c r="H209" s="132">
        <v>133</v>
      </c>
      <c r="I209" s="132">
        <v>1</v>
      </c>
      <c r="J209" s="132">
        <v>347</v>
      </c>
      <c r="K209" s="132"/>
      <c r="L209" s="132"/>
      <c r="M209" s="132"/>
      <c r="N209" s="132">
        <f>83.36+75.6+335+8</f>
        <v>501.96</v>
      </c>
      <c r="O209" s="90">
        <f t="shared" si="189"/>
        <v>138.54096000000001</v>
      </c>
      <c r="P209" s="132">
        <v>0</v>
      </c>
      <c r="Q209" s="90">
        <f t="shared" si="193"/>
        <v>0</v>
      </c>
      <c r="R209" s="132">
        <f>83.36+335+8</f>
        <v>426.36</v>
      </c>
      <c r="S209" s="132"/>
      <c r="T209" s="90">
        <v>40</v>
      </c>
      <c r="U209" s="132">
        <f>335+8</f>
        <v>343</v>
      </c>
      <c r="V209" s="132">
        <f>83.36+75.6</f>
        <v>158.95999999999998</v>
      </c>
      <c r="W209" s="132">
        <v>1</v>
      </c>
      <c r="X209" s="132">
        <v>0</v>
      </c>
      <c r="Y209" s="132">
        <v>400</v>
      </c>
      <c r="Z209" s="132">
        <v>1</v>
      </c>
      <c r="AA209" s="132">
        <v>400</v>
      </c>
      <c r="AB209" s="90">
        <f t="shared" si="190"/>
        <v>400</v>
      </c>
      <c r="AC209" s="132">
        <f>Z209</f>
        <v>1</v>
      </c>
      <c r="AD209" s="132">
        <v>1</v>
      </c>
      <c r="AE209" s="132"/>
      <c r="AF209" s="132">
        <v>2500</v>
      </c>
      <c r="AG209" s="88">
        <v>400</v>
      </c>
      <c r="AH209" s="132">
        <f>2632.15+335</f>
        <v>2967.15</v>
      </c>
      <c r="AI209" s="90">
        <v>1600</v>
      </c>
      <c r="AJ209" s="132">
        <v>2593.9499999999998</v>
      </c>
      <c r="AK209" s="90">
        <f t="shared" si="192"/>
        <v>2016.5367299999998</v>
      </c>
      <c r="AL209" s="90">
        <v>1</v>
      </c>
      <c r="AM209" s="132"/>
      <c r="AN209" s="132">
        <v>0</v>
      </c>
      <c r="AO209" s="132">
        <v>1</v>
      </c>
      <c r="AP209" s="132">
        <v>0</v>
      </c>
      <c r="AQ209" s="132">
        <v>300</v>
      </c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  <c r="KJ209" s="43"/>
      <c r="KK209" s="43"/>
      <c r="KL209" s="43"/>
      <c r="KM209" s="43"/>
      <c r="KN209" s="43"/>
      <c r="KO209" s="43"/>
      <c r="KP209" s="43"/>
      <c r="KQ209" s="43"/>
      <c r="KR209" s="43"/>
      <c r="KS209" s="43"/>
      <c r="KT209" s="43"/>
      <c r="KU209" s="43"/>
      <c r="KV209" s="43"/>
      <c r="KW209" s="43"/>
      <c r="KX209" s="43"/>
      <c r="KY209" s="43"/>
      <c r="KZ209" s="43"/>
      <c r="LA209" s="43"/>
      <c r="LB209" s="43"/>
      <c r="LC209" s="43"/>
      <c r="LD209" s="43"/>
      <c r="LE209" s="43"/>
      <c r="LF209" s="43"/>
      <c r="LG209" s="43"/>
      <c r="LH209" s="43"/>
      <c r="LI209" s="43"/>
      <c r="LJ209" s="43"/>
      <c r="LK209" s="43"/>
      <c r="LL209" s="43"/>
      <c r="LM209" s="43"/>
      <c r="LN209" s="43"/>
      <c r="LO209" s="43"/>
      <c r="LP209" s="43"/>
      <c r="LQ209" s="43"/>
      <c r="LR209" s="43"/>
      <c r="LS209" s="43"/>
      <c r="LT209" s="43"/>
      <c r="LU209" s="43"/>
      <c r="LV209" s="43"/>
      <c r="LW209" s="43"/>
      <c r="LX209" s="43"/>
      <c r="LY209" s="43"/>
      <c r="LZ209" s="43"/>
      <c r="MA209" s="43"/>
      <c r="MB209" s="43"/>
      <c r="MC209" s="43"/>
      <c r="MD209" s="43"/>
      <c r="ME209" s="43"/>
      <c r="MF209" s="43"/>
      <c r="MG209" s="43"/>
      <c r="MH209" s="43"/>
      <c r="MI209" s="43"/>
      <c r="MJ209" s="43"/>
      <c r="MK209" s="43"/>
      <c r="ML209" s="43"/>
      <c r="MM209" s="43"/>
      <c r="MN209" s="43"/>
      <c r="MO209" s="43"/>
      <c r="MP209" s="43"/>
      <c r="MQ209" s="43"/>
      <c r="MR209" s="43"/>
      <c r="MS209" s="43"/>
      <c r="MT209" s="43"/>
      <c r="MU209" s="43"/>
      <c r="MV209" s="43"/>
      <c r="MW209" s="43"/>
      <c r="MX209" s="43"/>
      <c r="MY209" s="43"/>
      <c r="MZ209" s="43"/>
      <c r="NA209" s="43"/>
      <c r="NB209" s="43"/>
      <c r="NC209" s="43"/>
      <c r="ND209" s="43"/>
      <c r="NE209" s="43"/>
      <c r="NF209" s="43"/>
      <c r="NG209" s="43"/>
      <c r="NH209" s="43"/>
      <c r="NI209" s="43"/>
      <c r="NJ209" s="43"/>
      <c r="NK209" s="43"/>
      <c r="NL209" s="43"/>
      <c r="NM209" s="43"/>
      <c r="NN209" s="43"/>
      <c r="NO209" s="43"/>
      <c r="NP209" s="43"/>
      <c r="NQ209" s="43"/>
      <c r="NR209" s="43"/>
      <c r="NS209" s="43"/>
      <c r="NT209" s="43"/>
      <c r="NU209" s="43"/>
      <c r="NV209" s="43"/>
      <c r="NW209" s="43"/>
      <c r="NX209" s="43"/>
      <c r="NY209" s="43"/>
      <c r="NZ209" s="43"/>
      <c r="OA209" s="43"/>
      <c r="OB209" s="43"/>
      <c r="OC209" s="43"/>
      <c r="OD209" s="43"/>
      <c r="OE209" s="43"/>
      <c r="OF209" s="43"/>
      <c r="OG209" s="43"/>
      <c r="OH209" s="43"/>
      <c r="OI209" s="43"/>
      <c r="OJ209" s="43"/>
      <c r="OK209" s="43"/>
      <c r="OL209" s="43"/>
      <c r="OM209" s="43"/>
      <c r="ON209" s="43"/>
      <c r="OO209" s="43"/>
      <c r="OP209" s="43"/>
      <c r="OQ209" s="43"/>
      <c r="OR209" s="43"/>
      <c r="OS209" s="43"/>
      <c r="OT209" s="43"/>
      <c r="OU209" s="43"/>
      <c r="OV209" s="43"/>
      <c r="OW209" s="43"/>
      <c r="OX209" s="43"/>
      <c r="OY209" s="43"/>
      <c r="OZ209" s="43"/>
      <c r="PA209" s="43"/>
      <c r="PB209" s="43"/>
      <c r="PC209" s="43"/>
      <c r="PD209" s="43"/>
      <c r="PE209" s="43"/>
      <c r="PF209" s="43"/>
      <c r="PG209" s="43"/>
      <c r="PH209" s="43"/>
      <c r="PI209" s="43"/>
      <c r="PJ209" s="43"/>
      <c r="PK209" s="43"/>
      <c r="PL209" s="43"/>
      <c r="PM209" s="43"/>
      <c r="PN209" s="43"/>
      <c r="PO209" s="43"/>
      <c r="PP209" s="43"/>
      <c r="PQ209" s="43"/>
      <c r="PR209" s="43"/>
      <c r="PS209" s="43"/>
      <c r="PT209" s="43"/>
      <c r="PU209" s="43"/>
      <c r="PV209" s="43"/>
      <c r="PW209" s="43"/>
      <c r="PX209" s="43"/>
      <c r="PY209" s="43"/>
      <c r="PZ209" s="43"/>
      <c r="QA209" s="43"/>
      <c r="QB209" s="43"/>
      <c r="QC209" s="43"/>
      <c r="QD209" s="43"/>
      <c r="QE209" s="43"/>
      <c r="QF209" s="43"/>
      <c r="QG209" s="43"/>
      <c r="QH209" s="43"/>
      <c r="QI209" s="43"/>
      <c r="QJ209" s="43"/>
      <c r="QK209" s="43"/>
      <c r="QL209" s="43"/>
      <c r="QM209" s="43"/>
      <c r="QN209" s="43"/>
      <c r="QO209" s="43"/>
      <c r="QP209" s="43"/>
      <c r="QQ209" s="43"/>
      <c r="QR209" s="43"/>
      <c r="QS209" s="43"/>
      <c r="QT209" s="43"/>
      <c r="QU209" s="43"/>
      <c r="QV209" s="43"/>
      <c r="QW209" s="43"/>
      <c r="QX209" s="43"/>
      <c r="QY209" s="43"/>
      <c r="QZ209" s="43"/>
      <c r="RA209" s="43"/>
      <c r="RB209" s="43"/>
      <c r="RC209" s="43"/>
      <c r="RD209" s="43"/>
      <c r="RE209" s="43"/>
      <c r="RF209" s="43"/>
      <c r="RG209" s="43"/>
      <c r="RH209" s="43"/>
      <c r="RI209" s="43"/>
      <c r="RJ209" s="43"/>
      <c r="RK209" s="43"/>
      <c r="RL209" s="43"/>
      <c r="RM209" s="43"/>
      <c r="RN209" s="43"/>
      <c r="RO209" s="43"/>
      <c r="RP209" s="43"/>
      <c r="RQ209" s="43"/>
      <c r="RR209" s="43"/>
      <c r="RS209" s="43"/>
      <c r="RT209" s="43"/>
      <c r="RU209" s="43"/>
      <c r="RV209" s="43"/>
      <c r="RW209" s="43"/>
      <c r="RX209" s="43"/>
      <c r="RY209" s="43"/>
      <c r="RZ209" s="43"/>
      <c r="SA209" s="43"/>
      <c r="SB209" s="43"/>
      <c r="SC209" s="43"/>
      <c r="SD209" s="43"/>
      <c r="SE209" s="43"/>
      <c r="SF209" s="43"/>
      <c r="SG209" s="43"/>
      <c r="SH209" s="43"/>
      <c r="SI209" s="43"/>
      <c r="SJ209" s="43"/>
      <c r="SK209" s="43"/>
      <c r="SL209" s="43"/>
      <c r="SM209" s="43"/>
      <c r="SN209" s="43"/>
      <c r="SO209" s="43"/>
      <c r="SP209" s="43"/>
      <c r="SQ209" s="43"/>
      <c r="SR209" s="43"/>
      <c r="SS209" s="43"/>
      <c r="ST209" s="43"/>
      <c r="SU209" s="43"/>
      <c r="SV209" s="43"/>
      <c r="SW209" s="43"/>
      <c r="SX209" s="43"/>
      <c r="SY209" s="43"/>
      <c r="SZ209" s="43"/>
      <c r="TA209" s="43"/>
      <c r="TB209" s="43"/>
      <c r="TC209" s="43"/>
      <c r="TD209" s="43"/>
      <c r="TE209" s="43"/>
      <c r="TF209" s="43"/>
      <c r="TG209" s="43"/>
      <c r="TH209" s="43"/>
      <c r="TI209" s="43"/>
      <c r="TJ209" s="43"/>
      <c r="TK209" s="43"/>
      <c r="TL209" s="43"/>
      <c r="TM209" s="43"/>
      <c r="TN209" s="43"/>
      <c r="TO209" s="43"/>
      <c r="TP209" s="43"/>
      <c r="TQ209" s="43"/>
      <c r="TR209" s="43"/>
      <c r="TS209" s="43"/>
      <c r="TT209" s="43"/>
      <c r="TU209" s="43"/>
      <c r="TV209" s="43"/>
      <c r="TW209" s="43"/>
      <c r="TX209" s="43"/>
      <c r="TY209" s="43"/>
      <c r="TZ209" s="43"/>
      <c r="UA209" s="43"/>
      <c r="UB209" s="43"/>
      <c r="UC209" s="43"/>
      <c r="UD209" s="43"/>
      <c r="UE209" s="43"/>
      <c r="UF209" s="43"/>
      <c r="UG209" s="43"/>
      <c r="UH209" s="43"/>
      <c r="UI209" s="43"/>
      <c r="UJ209" s="43"/>
      <c r="UK209" s="43"/>
      <c r="UL209" s="43"/>
      <c r="UM209" s="43"/>
      <c r="UN209" s="43"/>
      <c r="UO209" s="43"/>
      <c r="UP209" s="43"/>
      <c r="UQ209" s="43"/>
      <c r="UR209" s="43"/>
      <c r="US209" s="43"/>
      <c r="UT209" s="43"/>
      <c r="UU209" s="43"/>
      <c r="UV209" s="43"/>
      <c r="UW209" s="43"/>
      <c r="UX209" s="43"/>
      <c r="UY209" s="43"/>
      <c r="UZ209" s="43"/>
      <c r="VA209" s="43"/>
      <c r="VB209" s="43"/>
      <c r="VC209" s="43"/>
      <c r="VD209" s="43"/>
      <c r="VE209" s="43"/>
      <c r="VF209" s="43"/>
      <c r="VG209" s="43"/>
      <c r="VH209" s="43"/>
      <c r="VI209" s="43"/>
      <c r="VJ209" s="43"/>
      <c r="VK209" s="43"/>
      <c r="VL209" s="43"/>
      <c r="VM209" s="43"/>
      <c r="VN209" s="43"/>
      <c r="VO209" s="43"/>
      <c r="VP209" s="43"/>
      <c r="VQ209" s="43"/>
      <c r="VR209" s="43"/>
      <c r="VS209" s="43"/>
      <c r="VT209" s="43"/>
      <c r="VU209" s="43"/>
      <c r="VV209" s="43"/>
      <c r="VW209" s="43"/>
      <c r="VX209" s="43"/>
      <c r="VY209" s="43"/>
      <c r="VZ209" s="43"/>
      <c r="WA209" s="43"/>
      <c r="WB209" s="43"/>
      <c r="WC209" s="43"/>
      <c r="WD209" s="43"/>
      <c r="WE209" s="43"/>
      <c r="WF209" s="43"/>
      <c r="WG209" s="43"/>
      <c r="WH209" s="43"/>
      <c r="WI209" s="43"/>
      <c r="WJ209" s="43"/>
      <c r="WK209" s="43"/>
      <c r="WL209" s="43"/>
      <c r="WM209" s="43"/>
      <c r="WN209" s="43"/>
      <c r="WO209" s="43"/>
      <c r="WP209" s="43"/>
      <c r="WQ209" s="43"/>
      <c r="WR209" s="43"/>
      <c r="WS209" s="43"/>
      <c r="WT209" s="43"/>
      <c r="WU209" s="43"/>
      <c r="WV209" s="43"/>
      <c r="WW209" s="43"/>
      <c r="WX209" s="43"/>
      <c r="WY209" s="43"/>
      <c r="WZ209" s="43"/>
      <c r="XA209" s="43"/>
      <c r="XB209" s="43"/>
      <c r="XC209" s="43"/>
      <c r="XD209" s="43"/>
      <c r="XE209" s="43"/>
      <c r="XF209" s="43"/>
      <c r="XG209" s="43"/>
      <c r="XH209" s="43"/>
      <c r="XI209" s="43"/>
      <c r="XJ209" s="43"/>
      <c r="XK209" s="43"/>
      <c r="XL209" s="43"/>
      <c r="XM209" s="43"/>
      <c r="XN209" s="43"/>
      <c r="XO209" s="43"/>
      <c r="XP209" s="43"/>
      <c r="XQ209" s="43"/>
      <c r="XR209" s="43"/>
      <c r="XS209" s="43"/>
      <c r="XT209" s="43"/>
      <c r="XU209" s="43"/>
      <c r="XV209" s="43"/>
      <c r="XW209" s="43"/>
      <c r="XX209" s="43"/>
      <c r="XY209" s="43"/>
      <c r="XZ209" s="43"/>
      <c r="YA209" s="43"/>
      <c r="YB209" s="43"/>
      <c r="YC209" s="43"/>
      <c r="YD209" s="43"/>
      <c r="YE209" s="43"/>
      <c r="YF209" s="43"/>
      <c r="YG209" s="43"/>
      <c r="YH209" s="43"/>
      <c r="YI209" s="43"/>
      <c r="YJ209" s="43"/>
      <c r="YK209" s="43"/>
      <c r="YL209" s="43"/>
      <c r="YM209" s="43"/>
      <c r="YN209" s="43"/>
      <c r="YO209" s="43"/>
      <c r="YP209" s="43"/>
      <c r="YQ209" s="43"/>
      <c r="YR209" s="43"/>
      <c r="YS209" s="43"/>
      <c r="YT209" s="43"/>
      <c r="YU209" s="43"/>
      <c r="YV209" s="43"/>
      <c r="YW209" s="43"/>
      <c r="YX209" s="43"/>
      <c r="YY209" s="43"/>
      <c r="YZ209" s="43"/>
      <c r="ZA209" s="43"/>
      <c r="ZB209" s="43"/>
      <c r="ZC209" s="43"/>
      <c r="ZD209" s="43"/>
      <c r="ZE209" s="43"/>
      <c r="ZF209" s="43"/>
      <c r="ZG209" s="43"/>
      <c r="ZH209" s="43"/>
      <c r="ZI209" s="43"/>
      <c r="ZJ209" s="43"/>
      <c r="ZK209" s="43"/>
      <c r="ZL209" s="43"/>
      <c r="ZM209" s="43"/>
      <c r="ZN209" s="43"/>
      <c r="ZO209" s="43"/>
      <c r="ZP209" s="43"/>
      <c r="ZQ209" s="43"/>
      <c r="ZR209" s="43"/>
      <c r="ZS209" s="43"/>
      <c r="ZT209" s="43"/>
      <c r="ZU209" s="43"/>
      <c r="ZV209" s="43"/>
      <c r="ZW209" s="43"/>
      <c r="ZX209" s="43"/>
      <c r="ZY209" s="43"/>
      <c r="ZZ209" s="43"/>
      <c r="AAA209" s="43"/>
      <c r="AAB209" s="43"/>
      <c r="AAC209" s="43"/>
      <c r="AAD209" s="43"/>
      <c r="AAE209" s="43"/>
      <c r="AAF209" s="43"/>
      <c r="AAG209" s="43"/>
      <c r="AAH209" s="43"/>
      <c r="AAI209" s="43"/>
      <c r="AAJ209" s="43"/>
      <c r="AAK209" s="43"/>
      <c r="AAL209" s="43"/>
      <c r="AAM209" s="43"/>
      <c r="AAN209" s="43"/>
      <c r="AAO209" s="43"/>
      <c r="AAP209" s="43"/>
      <c r="AAQ209" s="43"/>
      <c r="AAR209" s="43"/>
      <c r="AAS209" s="43"/>
      <c r="AAT209" s="43"/>
      <c r="AAU209" s="43"/>
      <c r="AAV209" s="43"/>
      <c r="AAW209" s="43"/>
      <c r="AAX209" s="43"/>
      <c r="AAY209" s="43"/>
      <c r="AAZ209" s="43"/>
      <c r="ABA209" s="43"/>
      <c r="ABB209" s="43"/>
      <c r="ABC209" s="43"/>
      <c r="ABD209" s="43"/>
      <c r="ABE209" s="43"/>
      <c r="ABF209" s="43"/>
      <c r="ABG209" s="43"/>
      <c r="ABH209" s="43"/>
      <c r="ABI209" s="43"/>
      <c r="ABJ209" s="43"/>
      <c r="ABK209" s="43"/>
      <c r="ABL209" s="43"/>
      <c r="ABM209" s="43"/>
      <c r="ABN209" s="43"/>
      <c r="ABO209" s="43"/>
      <c r="ABP209" s="43"/>
      <c r="ABQ209" s="43"/>
      <c r="ABR209" s="43"/>
      <c r="ABS209" s="43"/>
      <c r="ABT209" s="43"/>
      <c r="ABU209" s="43"/>
      <c r="ABV209" s="43"/>
      <c r="ABW209" s="43"/>
      <c r="ABX209" s="43"/>
      <c r="ABY209" s="43"/>
      <c r="ABZ209" s="43"/>
      <c r="ACA209" s="43"/>
      <c r="ACB209" s="43"/>
      <c r="ACC209" s="43"/>
      <c r="ACD209" s="43"/>
      <c r="ACE209" s="43"/>
      <c r="ACF209" s="43"/>
      <c r="ACG209" s="43"/>
      <c r="ACH209" s="43"/>
      <c r="ACI209" s="43"/>
      <c r="ACJ209" s="43"/>
      <c r="ACK209" s="43"/>
      <c r="ACL209" s="43"/>
      <c r="ACM209" s="43"/>
      <c r="ACN209" s="43"/>
      <c r="ACO209" s="43"/>
      <c r="ACP209" s="43"/>
      <c r="ACQ209" s="43"/>
      <c r="ACR209" s="43"/>
      <c r="ACS209" s="43"/>
      <c r="ACT209" s="43"/>
      <c r="ACU209" s="43"/>
      <c r="ACV209" s="43"/>
      <c r="ACW209" s="43"/>
      <c r="ACX209" s="43"/>
      <c r="ACY209" s="43"/>
      <c r="ACZ209" s="43"/>
      <c r="ADA209" s="43"/>
      <c r="ADB209" s="43"/>
      <c r="ADC209" s="43"/>
      <c r="ADD209" s="43"/>
      <c r="ADE209" s="43"/>
      <c r="ADF209" s="43"/>
      <c r="ADG209" s="43"/>
      <c r="ADH209" s="43"/>
      <c r="ADI209" s="43"/>
      <c r="ADJ209" s="43"/>
      <c r="ADK209" s="43"/>
      <c r="ADL209" s="43"/>
      <c r="ADM209" s="43"/>
      <c r="ADN209" s="43"/>
      <c r="ADO209" s="43"/>
      <c r="ADP209" s="43"/>
      <c r="ADQ209" s="43"/>
      <c r="ADR209" s="43"/>
      <c r="ADS209" s="43"/>
      <c r="ADT209" s="43"/>
      <c r="ADU209" s="43"/>
      <c r="ADV209" s="43"/>
      <c r="ADW209" s="43"/>
      <c r="ADX209" s="43"/>
      <c r="ADY209" s="43"/>
      <c r="ADZ209" s="43"/>
      <c r="AEA209" s="43"/>
      <c r="AEB209" s="43"/>
      <c r="AEC209" s="43"/>
      <c r="AED209" s="43"/>
      <c r="AEE209" s="43"/>
      <c r="AEF209" s="43"/>
      <c r="AEG209" s="43"/>
      <c r="AEH209" s="43"/>
      <c r="AEI209" s="43"/>
      <c r="AEJ209" s="43"/>
      <c r="AEK209" s="43"/>
      <c r="AEL209" s="43"/>
      <c r="AEM209" s="43"/>
      <c r="AEN209" s="43"/>
      <c r="AEO209" s="43"/>
      <c r="AEP209" s="43"/>
      <c r="AEQ209" s="43"/>
      <c r="AER209" s="43"/>
      <c r="AES209" s="43"/>
      <c r="AET209" s="43"/>
      <c r="AEU209" s="43"/>
      <c r="AEV209" s="43"/>
      <c r="AEW209" s="43"/>
      <c r="AEX209" s="43"/>
      <c r="AEY209" s="43"/>
      <c r="AEZ209" s="43"/>
      <c r="AFA209" s="43"/>
      <c r="AFB209" s="43"/>
      <c r="AFC209" s="43"/>
      <c r="AFD209" s="43"/>
      <c r="AFE209" s="43"/>
      <c r="AFF209" s="43"/>
      <c r="AFG209" s="43"/>
      <c r="AFH209" s="43"/>
      <c r="AFI209" s="43"/>
      <c r="AFJ209" s="43"/>
      <c r="AFK209" s="43"/>
      <c r="AFL209" s="43"/>
      <c r="AFM209" s="43"/>
      <c r="AFN209" s="43"/>
      <c r="AFO209" s="43"/>
      <c r="AFP209" s="43"/>
      <c r="AFQ209" s="43"/>
      <c r="AFR209" s="43"/>
      <c r="AFS209" s="43"/>
      <c r="AFT209" s="43"/>
      <c r="AFU209" s="43"/>
      <c r="AFV209" s="43"/>
      <c r="AFW209" s="43"/>
      <c r="AFX209" s="43"/>
      <c r="AFY209" s="43"/>
      <c r="AFZ209" s="43"/>
      <c r="AGA209" s="43"/>
      <c r="AGB209" s="43"/>
      <c r="AGC209" s="43"/>
      <c r="AGD209" s="43"/>
      <c r="AGE209" s="43"/>
      <c r="AGF209" s="43"/>
      <c r="AGG209" s="43"/>
      <c r="AGH209" s="43"/>
      <c r="AGI209" s="43"/>
      <c r="AGJ209" s="43"/>
      <c r="AGK209" s="43"/>
      <c r="AGL209" s="43"/>
      <c r="AGM209" s="43"/>
      <c r="AGN209" s="43"/>
      <c r="AGO209" s="43"/>
      <c r="AGP209" s="43"/>
      <c r="AGQ209" s="43"/>
      <c r="AGR209" s="43"/>
      <c r="AGS209" s="43"/>
      <c r="AGT209" s="43"/>
      <c r="AGU209" s="43"/>
      <c r="AGV209" s="43"/>
      <c r="AGW209" s="43"/>
      <c r="AGX209" s="43"/>
      <c r="AGY209" s="43"/>
      <c r="AGZ209" s="43"/>
      <c r="AHA209" s="43"/>
      <c r="AHB209" s="43"/>
      <c r="AHC209" s="43"/>
      <c r="AHD209" s="43"/>
      <c r="AHE209" s="43"/>
      <c r="AHF209" s="43"/>
      <c r="AHG209" s="43"/>
      <c r="AHH209" s="43"/>
      <c r="AHI209" s="43"/>
      <c r="AHJ209" s="43"/>
      <c r="AHK209" s="43"/>
      <c r="AHL209" s="43"/>
      <c r="AHM209" s="43"/>
      <c r="AHN209" s="43"/>
      <c r="AHO209" s="43"/>
      <c r="AHP209" s="43"/>
      <c r="AHQ209" s="43"/>
      <c r="AHR209" s="43"/>
      <c r="AHS209" s="43"/>
      <c r="AHT209" s="43"/>
      <c r="AHU209" s="43"/>
      <c r="AHV209" s="43"/>
      <c r="AHW209" s="43"/>
      <c r="AHX209" s="43"/>
      <c r="AHY209" s="43"/>
      <c r="AHZ209" s="43"/>
      <c r="AIA209" s="43"/>
      <c r="AIB209" s="43"/>
      <c r="AIC209" s="43"/>
      <c r="AID209" s="43"/>
      <c r="AIE209" s="43"/>
      <c r="AIF209" s="43"/>
      <c r="AIG209" s="43"/>
      <c r="AIH209" s="43"/>
      <c r="AII209" s="43"/>
      <c r="AIJ209" s="43"/>
      <c r="AIK209" s="43"/>
      <c r="AIL209" s="43"/>
      <c r="AIM209" s="43"/>
      <c r="AIN209" s="43"/>
      <c r="AIO209" s="43"/>
      <c r="AIP209" s="43"/>
      <c r="AIQ209" s="43"/>
      <c r="AIR209" s="43"/>
      <c r="AIS209" s="43"/>
      <c r="AIT209" s="43"/>
      <c r="AIU209" s="43"/>
      <c r="AIV209" s="43"/>
      <c r="AIW209" s="43"/>
      <c r="AIX209" s="43"/>
      <c r="AIY209" s="43"/>
      <c r="AIZ209" s="43"/>
      <c r="AJA209" s="43"/>
      <c r="AJB209" s="43"/>
      <c r="AJC209" s="43"/>
      <c r="AJD209" s="43"/>
      <c r="AJE209" s="43"/>
      <c r="AJF209" s="43"/>
      <c r="AJG209" s="43"/>
      <c r="AJH209" s="43"/>
      <c r="AJI209" s="43"/>
      <c r="AJJ209" s="43"/>
      <c r="AJK209" s="43"/>
      <c r="AJL209" s="43"/>
      <c r="AJM209" s="43"/>
      <c r="AJN209" s="43"/>
      <c r="AJO209" s="43"/>
      <c r="AJP209" s="43"/>
      <c r="AJQ209" s="43"/>
      <c r="AJR209" s="43"/>
      <c r="AJS209" s="43"/>
      <c r="AJT209" s="43"/>
      <c r="AJU209" s="43"/>
      <c r="AJV209" s="43"/>
      <c r="AJW209" s="43"/>
      <c r="AJX209" s="43"/>
      <c r="AJY209" s="43"/>
      <c r="AJZ209" s="43"/>
      <c r="AKA209" s="43"/>
      <c r="AKB209" s="43"/>
      <c r="AKC209" s="43"/>
      <c r="AKD209" s="43"/>
      <c r="AKE209" s="43"/>
      <c r="AKF209" s="43"/>
      <c r="AKG209" s="43"/>
      <c r="AKH209" s="43"/>
      <c r="AKI209" s="43"/>
      <c r="AKJ209" s="43"/>
      <c r="AKK209" s="43"/>
      <c r="AKL209" s="43"/>
      <c r="AKM209" s="43"/>
      <c r="AKN209" s="43"/>
      <c r="AKO209" s="43"/>
      <c r="AKP209" s="43"/>
      <c r="AKQ209" s="43"/>
      <c r="AKR209" s="43"/>
      <c r="AKS209" s="43"/>
      <c r="AKT209" s="43"/>
      <c r="AKU209" s="43"/>
      <c r="AKV209" s="43"/>
      <c r="AKW209" s="43"/>
      <c r="AKX209" s="43"/>
      <c r="AKY209" s="43"/>
      <c r="AKZ209" s="43"/>
      <c r="ALA209" s="43"/>
      <c r="ALB209" s="43"/>
      <c r="ALC209" s="43"/>
      <c r="ALD209" s="43"/>
      <c r="ALE209" s="43"/>
      <c r="ALF209" s="43"/>
      <c r="ALG209" s="43"/>
      <c r="ALH209" s="43"/>
      <c r="ALI209" s="43"/>
      <c r="ALJ209" s="43"/>
      <c r="ALK209" s="43"/>
      <c r="ALL209" s="43"/>
      <c r="ALM209" s="43"/>
      <c r="ALN209" s="43"/>
      <c r="ALO209" s="43"/>
      <c r="ALP209" s="43"/>
      <c r="ALQ209" s="43"/>
      <c r="ALR209" s="43"/>
      <c r="ALS209" s="43"/>
      <c r="ALT209" s="43"/>
      <c r="ALU209" s="43"/>
      <c r="ALV209" s="43"/>
      <c r="ALW209" s="43"/>
      <c r="ALX209" s="43"/>
      <c r="ALY209" s="43"/>
      <c r="ALZ209" s="43"/>
      <c r="AMA209" s="43"/>
      <c r="AMB209" s="43"/>
      <c r="AMC209" s="43"/>
      <c r="AMD209" s="43"/>
      <c r="AME209" s="43"/>
      <c r="AMF209" s="43"/>
      <c r="AMG209" s="43"/>
      <c r="AMH209" s="43"/>
      <c r="AMI209" s="43"/>
      <c r="AMJ209" s="43"/>
      <c r="AMK209" s="43"/>
      <c r="AML209" s="43"/>
      <c r="AMM209" s="43"/>
      <c r="AMN209" s="43"/>
      <c r="AMO209" s="43"/>
      <c r="AMP209" s="43"/>
      <c r="AMQ209" s="43"/>
      <c r="AMR209" s="43"/>
      <c r="AMS209" s="43"/>
      <c r="AMT209" s="43"/>
    </row>
    <row r="210" spans="1:1034" x14ac:dyDescent="0.2">
      <c r="A210" s="326"/>
      <c r="B210" s="44">
        <v>78</v>
      </c>
      <c r="C210" s="45" t="s">
        <v>152</v>
      </c>
      <c r="D210" s="363"/>
      <c r="E210" s="132">
        <v>50</v>
      </c>
      <c r="F210" s="132"/>
      <c r="G210" s="132"/>
      <c r="H210" s="132">
        <v>50</v>
      </c>
      <c r="I210" s="132">
        <v>1</v>
      </c>
      <c r="J210" s="132"/>
      <c r="K210" s="132"/>
      <c r="L210" s="132"/>
      <c r="M210" s="132"/>
      <c r="N210" s="132">
        <f>11.5+80+8</f>
        <v>99.5</v>
      </c>
      <c r="O210" s="90">
        <f t="shared" si="189"/>
        <v>27.462000000000003</v>
      </c>
      <c r="P210" s="132">
        <f>526.41+11.5+80</f>
        <v>617.91</v>
      </c>
      <c r="Q210" s="90">
        <f t="shared" si="193"/>
        <v>185.37299999999999</v>
      </c>
      <c r="R210" s="132">
        <f>N210-40</f>
        <v>59.5</v>
      </c>
      <c r="S210" s="132"/>
      <c r="T210" s="90">
        <v>10</v>
      </c>
      <c r="U210" s="132">
        <v>27.45</v>
      </c>
      <c r="V210" s="132">
        <v>20</v>
      </c>
      <c r="W210" s="132">
        <v>1</v>
      </c>
      <c r="X210" s="132">
        <v>0</v>
      </c>
      <c r="Y210" s="132">
        <v>250</v>
      </c>
      <c r="Z210" s="132">
        <v>1</v>
      </c>
      <c r="AA210" s="132">
        <v>250</v>
      </c>
      <c r="AB210" s="90">
        <f t="shared" si="190"/>
        <v>250</v>
      </c>
      <c r="AC210" s="132">
        <f>Z210</f>
        <v>1</v>
      </c>
      <c r="AD210" s="132">
        <f>AC210</f>
        <v>1</v>
      </c>
      <c r="AE210" s="132">
        <v>1</v>
      </c>
      <c r="AF210" s="132">
        <v>2000</v>
      </c>
      <c r="AG210" s="88">
        <v>420</v>
      </c>
      <c r="AH210" s="132">
        <f>N210-8</f>
        <v>91.5</v>
      </c>
      <c r="AI210" s="90">
        <f t="shared" ref="AI210" si="194">AH210*$AH$9</f>
        <v>62.220000000000006</v>
      </c>
      <c r="AJ210" s="132">
        <v>353</v>
      </c>
      <c r="AK210" s="90">
        <f t="shared" si="192"/>
        <v>274.42219999999998</v>
      </c>
      <c r="AL210" s="90">
        <v>1</v>
      </c>
      <c r="AM210" s="132">
        <f>AD210</f>
        <v>1</v>
      </c>
      <c r="AN210" s="132">
        <v>0</v>
      </c>
      <c r="AO210" s="132">
        <v>1</v>
      </c>
      <c r="AP210" s="184">
        <v>450</v>
      </c>
      <c r="AQ210" s="132">
        <v>285</v>
      </c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  <c r="IX210" s="43"/>
      <c r="IY210" s="43"/>
      <c r="IZ210" s="43"/>
      <c r="JA210" s="43"/>
      <c r="JB210" s="43"/>
      <c r="JC210" s="43"/>
      <c r="JD210" s="43"/>
      <c r="JE210" s="43"/>
      <c r="JF210" s="43"/>
      <c r="JG210" s="43"/>
      <c r="JH210" s="43"/>
      <c r="JI210" s="43"/>
      <c r="JJ210" s="43"/>
      <c r="JK210" s="43"/>
      <c r="JL210" s="43"/>
      <c r="JM210" s="43"/>
      <c r="JN210" s="43"/>
      <c r="JO210" s="43"/>
      <c r="JP210" s="43"/>
      <c r="JQ210" s="43"/>
      <c r="JR210" s="43"/>
      <c r="JS210" s="43"/>
      <c r="JT210" s="43"/>
      <c r="JU210" s="43"/>
      <c r="JV210" s="43"/>
      <c r="JW210" s="43"/>
      <c r="JX210" s="43"/>
      <c r="JY210" s="43"/>
      <c r="JZ210" s="43"/>
      <c r="KA210" s="43"/>
      <c r="KB210" s="43"/>
      <c r="KC210" s="43"/>
      <c r="KD210" s="43"/>
      <c r="KE210" s="43"/>
      <c r="KF210" s="43"/>
      <c r="KG210" s="43"/>
      <c r="KH210" s="43"/>
      <c r="KI210" s="43"/>
      <c r="KJ210" s="43"/>
      <c r="KK210" s="43"/>
      <c r="KL210" s="43"/>
      <c r="KM210" s="43"/>
      <c r="KN210" s="43"/>
      <c r="KO210" s="43"/>
      <c r="KP210" s="43"/>
      <c r="KQ210" s="43"/>
      <c r="KR210" s="43"/>
      <c r="KS210" s="43"/>
      <c r="KT210" s="43"/>
      <c r="KU210" s="43"/>
      <c r="KV210" s="43"/>
      <c r="KW210" s="43"/>
      <c r="KX210" s="43"/>
      <c r="KY210" s="43"/>
      <c r="KZ210" s="43"/>
      <c r="LA210" s="43"/>
      <c r="LB210" s="43"/>
      <c r="LC210" s="43"/>
      <c r="LD210" s="43"/>
      <c r="LE210" s="43"/>
      <c r="LF210" s="43"/>
      <c r="LG210" s="43"/>
      <c r="LH210" s="43"/>
      <c r="LI210" s="43"/>
      <c r="LJ210" s="43"/>
      <c r="LK210" s="43"/>
      <c r="LL210" s="43"/>
      <c r="LM210" s="43"/>
      <c r="LN210" s="43"/>
      <c r="LO210" s="43"/>
      <c r="LP210" s="43"/>
      <c r="LQ210" s="43"/>
      <c r="LR210" s="43"/>
      <c r="LS210" s="43"/>
      <c r="LT210" s="43"/>
      <c r="LU210" s="43"/>
      <c r="LV210" s="43"/>
      <c r="LW210" s="43"/>
      <c r="LX210" s="43"/>
      <c r="LY210" s="43"/>
      <c r="LZ210" s="43"/>
      <c r="MA210" s="43"/>
      <c r="MB210" s="43"/>
      <c r="MC210" s="43"/>
      <c r="MD210" s="43"/>
      <c r="ME210" s="43"/>
      <c r="MF210" s="43"/>
      <c r="MG210" s="43"/>
      <c r="MH210" s="43"/>
      <c r="MI210" s="43"/>
      <c r="MJ210" s="43"/>
      <c r="MK210" s="43"/>
      <c r="ML210" s="43"/>
      <c r="MM210" s="43"/>
      <c r="MN210" s="43"/>
      <c r="MO210" s="43"/>
      <c r="MP210" s="43"/>
      <c r="MQ210" s="43"/>
      <c r="MR210" s="43"/>
      <c r="MS210" s="43"/>
      <c r="MT210" s="43"/>
      <c r="MU210" s="43"/>
      <c r="MV210" s="43"/>
      <c r="MW210" s="43"/>
      <c r="MX210" s="43"/>
      <c r="MY210" s="43"/>
      <c r="MZ210" s="43"/>
      <c r="NA210" s="43"/>
      <c r="NB210" s="43"/>
      <c r="NC210" s="43"/>
      <c r="ND210" s="43"/>
      <c r="NE210" s="43"/>
      <c r="NF210" s="43"/>
      <c r="NG210" s="43"/>
      <c r="NH210" s="43"/>
      <c r="NI210" s="43"/>
      <c r="NJ210" s="43"/>
      <c r="NK210" s="43"/>
      <c r="NL210" s="43"/>
      <c r="NM210" s="43"/>
      <c r="NN210" s="43"/>
      <c r="NO210" s="43"/>
      <c r="NP210" s="43"/>
      <c r="NQ210" s="43"/>
      <c r="NR210" s="43"/>
      <c r="NS210" s="43"/>
      <c r="NT210" s="43"/>
      <c r="NU210" s="43"/>
      <c r="NV210" s="43"/>
      <c r="NW210" s="43"/>
      <c r="NX210" s="43"/>
      <c r="NY210" s="43"/>
      <c r="NZ210" s="43"/>
      <c r="OA210" s="43"/>
      <c r="OB210" s="43"/>
      <c r="OC210" s="43"/>
      <c r="OD210" s="43"/>
      <c r="OE210" s="43"/>
      <c r="OF210" s="43"/>
      <c r="OG210" s="43"/>
      <c r="OH210" s="43"/>
      <c r="OI210" s="43"/>
      <c r="OJ210" s="43"/>
      <c r="OK210" s="43"/>
      <c r="OL210" s="43"/>
      <c r="OM210" s="43"/>
      <c r="ON210" s="43"/>
      <c r="OO210" s="43"/>
      <c r="OP210" s="43"/>
      <c r="OQ210" s="43"/>
      <c r="OR210" s="43"/>
      <c r="OS210" s="43"/>
      <c r="OT210" s="43"/>
      <c r="OU210" s="43"/>
      <c r="OV210" s="43"/>
      <c r="OW210" s="43"/>
      <c r="OX210" s="43"/>
      <c r="OY210" s="43"/>
      <c r="OZ210" s="43"/>
      <c r="PA210" s="43"/>
      <c r="PB210" s="43"/>
      <c r="PC210" s="43"/>
      <c r="PD210" s="43"/>
      <c r="PE210" s="43"/>
      <c r="PF210" s="43"/>
      <c r="PG210" s="43"/>
      <c r="PH210" s="43"/>
      <c r="PI210" s="43"/>
      <c r="PJ210" s="43"/>
      <c r="PK210" s="43"/>
      <c r="PL210" s="43"/>
      <c r="PM210" s="43"/>
      <c r="PN210" s="43"/>
      <c r="PO210" s="43"/>
      <c r="PP210" s="43"/>
      <c r="PQ210" s="43"/>
      <c r="PR210" s="43"/>
      <c r="PS210" s="43"/>
      <c r="PT210" s="43"/>
      <c r="PU210" s="43"/>
      <c r="PV210" s="43"/>
      <c r="PW210" s="43"/>
      <c r="PX210" s="43"/>
      <c r="PY210" s="43"/>
      <c r="PZ210" s="43"/>
      <c r="QA210" s="43"/>
      <c r="QB210" s="43"/>
      <c r="QC210" s="43"/>
      <c r="QD210" s="43"/>
      <c r="QE210" s="43"/>
      <c r="QF210" s="43"/>
      <c r="QG210" s="43"/>
      <c r="QH210" s="43"/>
      <c r="QI210" s="43"/>
      <c r="QJ210" s="43"/>
      <c r="QK210" s="43"/>
      <c r="QL210" s="43"/>
      <c r="QM210" s="43"/>
      <c r="QN210" s="43"/>
      <c r="QO210" s="43"/>
      <c r="QP210" s="43"/>
      <c r="QQ210" s="43"/>
      <c r="QR210" s="43"/>
      <c r="QS210" s="43"/>
      <c r="QT210" s="43"/>
      <c r="QU210" s="43"/>
      <c r="QV210" s="43"/>
      <c r="QW210" s="43"/>
      <c r="QX210" s="43"/>
      <c r="QY210" s="43"/>
      <c r="QZ210" s="43"/>
      <c r="RA210" s="43"/>
      <c r="RB210" s="43"/>
      <c r="RC210" s="43"/>
      <c r="RD210" s="43"/>
      <c r="RE210" s="43"/>
      <c r="RF210" s="43"/>
      <c r="RG210" s="43"/>
      <c r="RH210" s="43"/>
      <c r="RI210" s="43"/>
      <c r="RJ210" s="43"/>
      <c r="RK210" s="43"/>
      <c r="RL210" s="43"/>
      <c r="RM210" s="43"/>
      <c r="RN210" s="43"/>
      <c r="RO210" s="43"/>
      <c r="RP210" s="43"/>
      <c r="RQ210" s="43"/>
      <c r="RR210" s="43"/>
      <c r="RS210" s="43"/>
      <c r="RT210" s="43"/>
      <c r="RU210" s="43"/>
      <c r="RV210" s="43"/>
      <c r="RW210" s="43"/>
      <c r="RX210" s="43"/>
      <c r="RY210" s="43"/>
      <c r="RZ210" s="43"/>
      <c r="SA210" s="43"/>
      <c r="SB210" s="43"/>
      <c r="SC210" s="43"/>
      <c r="SD210" s="43"/>
      <c r="SE210" s="43"/>
      <c r="SF210" s="43"/>
      <c r="SG210" s="43"/>
      <c r="SH210" s="43"/>
      <c r="SI210" s="43"/>
      <c r="SJ210" s="43"/>
      <c r="SK210" s="43"/>
      <c r="SL210" s="43"/>
      <c r="SM210" s="43"/>
      <c r="SN210" s="43"/>
      <c r="SO210" s="43"/>
      <c r="SP210" s="43"/>
      <c r="SQ210" s="43"/>
      <c r="SR210" s="43"/>
      <c r="SS210" s="43"/>
      <c r="ST210" s="43"/>
      <c r="SU210" s="43"/>
      <c r="SV210" s="43"/>
      <c r="SW210" s="43"/>
      <c r="SX210" s="43"/>
      <c r="SY210" s="43"/>
      <c r="SZ210" s="43"/>
      <c r="TA210" s="43"/>
      <c r="TB210" s="43"/>
      <c r="TC210" s="43"/>
      <c r="TD210" s="43"/>
      <c r="TE210" s="43"/>
      <c r="TF210" s="43"/>
      <c r="TG210" s="43"/>
      <c r="TH210" s="43"/>
      <c r="TI210" s="43"/>
      <c r="TJ210" s="43"/>
      <c r="TK210" s="43"/>
      <c r="TL210" s="43"/>
      <c r="TM210" s="43"/>
      <c r="TN210" s="43"/>
      <c r="TO210" s="43"/>
      <c r="TP210" s="43"/>
      <c r="TQ210" s="43"/>
      <c r="TR210" s="43"/>
      <c r="TS210" s="43"/>
      <c r="TT210" s="43"/>
      <c r="TU210" s="43"/>
      <c r="TV210" s="43"/>
      <c r="TW210" s="43"/>
      <c r="TX210" s="43"/>
      <c r="TY210" s="43"/>
      <c r="TZ210" s="43"/>
      <c r="UA210" s="43"/>
      <c r="UB210" s="43"/>
      <c r="UC210" s="43"/>
      <c r="UD210" s="43"/>
      <c r="UE210" s="43"/>
      <c r="UF210" s="43"/>
      <c r="UG210" s="43"/>
      <c r="UH210" s="43"/>
      <c r="UI210" s="43"/>
      <c r="UJ210" s="43"/>
      <c r="UK210" s="43"/>
      <c r="UL210" s="43"/>
      <c r="UM210" s="43"/>
      <c r="UN210" s="43"/>
      <c r="UO210" s="43"/>
      <c r="UP210" s="43"/>
      <c r="UQ210" s="43"/>
      <c r="UR210" s="43"/>
      <c r="US210" s="43"/>
      <c r="UT210" s="43"/>
      <c r="UU210" s="43"/>
      <c r="UV210" s="43"/>
      <c r="UW210" s="43"/>
      <c r="UX210" s="43"/>
      <c r="UY210" s="43"/>
      <c r="UZ210" s="43"/>
      <c r="VA210" s="43"/>
      <c r="VB210" s="43"/>
      <c r="VC210" s="43"/>
      <c r="VD210" s="43"/>
      <c r="VE210" s="43"/>
      <c r="VF210" s="43"/>
      <c r="VG210" s="43"/>
      <c r="VH210" s="43"/>
      <c r="VI210" s="43"/>
      <c r="VJ210" s="43"/>
      <c r="VK210" s="43"/>
      <c r="VL210" s="43"/>
      <c r="VM210" s="43"/>
      <c r="VN210" s="43"/>
      <c r="VO210" s="43"/>
      <c r="VP210" s="43"/>
      <c r="VQ210" s="43"/>
      <c r="VR210" s="43"/>
      <c r="VS210" s="43"/>
      <c r="VT210" s="43"/>
      <c r="VU210" s="43"/>
      <c r="VV210" s="43"/>
      <c r="VW210" s="43"/>
      <c r="VX210" s="43"/>
      <c r="VY210" s="43"/>
      <c r="VZ210" s="43"/>
      <c r="WA210" s="43"/>
      <c r="WB210" s="43"/>
      <c r="WC210" s="43"/>
      <c r="WD210" s="43"/>
      <c r="WE210" s="43"/>
      <c r="WF210" s="43"/>
      <c r="WG210" s="43"/>
      <c r="WH210" s="43"/>
      <c r="WI210" s="43"/>
      <c r="WJ210" s="43"/>
      <c r="WK210" s="43"/>
      <c r="WL210" s="43"/>
      <c r="WM210" s="43"/>
      <c r="WN210" s="43"/>
      <c r="WO210" s="43"/>
      <c r="WP210" s="43"/>
      <c r="WQ210" s="43"/>
      <c r="WR210" s="43"/>
      <c r="WS210" s="43"/>
      <c r="WT210" s="43"/>
      <c r="WU210" s="43"/>
      <c r="WV210" s="43"/>
      <c r="WW210" s="43"/>
      <c r="WX210" s="43"/>
      <c r="WY210" s="43"/>
      <c r="WZ210" s="43"/>
      <c r="XA210" s="43"/>
      <c r="XB210" s="43"/>
      <c r="XC210" s="43"/>
      <c r="XD210" s="43"/>
      <c r="XE210" s="43"/>
      <c r="XF210" s="43"/>
      <c r="XG210" s="43"/>
      <c r="XH210" s="43"/>
      <c r="XI210" s="43"/>
      <c r="XJ210" s="43"/>
      <c r="XK210" s="43"/>
      <c r="XL210" s="43"/>
      <c r="XM210" s="43"/>
      <c r="XN210" s="43"/>
      <c r="XO210" s="43"/>
      <c r="XP210" s="43"/>
      <c r="XQ210" s="43"/>
      <c r="XR210" s="43"/>
      <c r="XS210" s="43"/>
      <c r="XT210" s="43"/>
      <c r="XU210" s="43"/>
      <c r="XV210" s="43"/>
      <c r="XW210" s="43"/>
      <c r="XX210" s="43"/>
      <c r="XY210" s="43"/>
      <c r="XZ210" s="43"/>
      <c r="YA210" s="43"/>
      <c r="YB210" s="43"/>
      <c r="YC210" s="43"/>
      <c r="YD210" s="43"/>
      <c r="YE210" s="43"/>
      <c r="YF210" s="43"/>
      <c r="YG210" s="43"/>
      <c r="YH210" s="43"/>
      <c r="YI210" s="43"/>
      <c r="YJ210" s="43"/>
      <c r="YK210" s="43"/>
      <c r="YL210" s="43"/>
      <c r="YM210" s="43"/>
      <c r="YN210" s="43"/>
      <c r="YO210" s="43"/>
      <c r="YP210" s="43"/>
      <c r="YQ210" s="43"/>
      <c r="YR210" s="43"/>
      <c r="YS210" s="43"/>
      <c r="YT210" s="43"/>
      <c r="YU210" s="43"/>
      <c r="YV210" s="43"/>
      <c r="YW210" s="43"/>
      <c r="YX210" s="43"/>
      <c r="YY210" s="43"/>
      <c r="YZ210" s="43"/>
      <c r="ZA210" s="43"/>
      <c r="ZB210" s="43"/>
      <c r="ZC210" s="43"/>
      <c r="ZD210" s="43"/>
      <c r="ZE210" s="43"/>
      <c r="ZF210" s="43"/>
      <c r="ZG210" s="43"/>
      <c r="ZH210" s="43"/>
      <c r="ZI210" s="43"/>
      <c r="ZJ210" s="43"/>
      <c r="ZK210" s="43"/>
      <c r="ZL210" s="43"/>
      <c r="ZM210" s="43"/>
      <c r="ZN210" s="43"/>
      <c r="ZO210" s="43"/>
      <c r="ZP210" s="43"/>
      <c r="ZQ210" s="43"/>
      <c r="ZR210" s="43"/>
      <c r="ZS210" s="43"/>
      <c r="ZT210" s="43"/>
      <c r="ZU210" s="43"/>
      <c r="ZV210" s="43"/>
      <c r="ZW210" s="43"/>
      <c r="ZX210" s="43"/>
      <c r="ZY210" s="43"/>
      <c r="ZZ210" s="43"/>
      <c r="AAA210" s="43"/>
      <c r="AAB210" s="43"/>
      <c r="AAC210" s="43"/>
      <c r="AAD210" s="43"/>
      <c r="AAE210" s="43"/>
      <c r="AAF210" s="43"/>
      <c r="AAG210" s="43"/>
      <c r="AAH210" s="43"/>
      <c r="AAI210" s="43"/>
      <c r="AAJ210" s="43"/>
      <c r="AAK210" s="43"/>
      <c r="AAL210" s="43"/>
      <c r="AAM210" s="43"/>
      <c r="AAN210" s="43"/>
      <c r="AAO210" s="43"/>
      <c r="AAP210" s="43"/>
      <c r="AAQ210" s="43"/>
      <c r="AAR210" s="43"/>
      <c r="AAS210" s="43"/>
      <c r="AAT210" s="43"/>
      <c r="AAU210" s="43"/>
      <c r="AAV210" s="43"/>
      <c r="AAW210" s="43"/>
      <c r="AAX210" s="43"/>
      <c r="AAY210" s="43"/>
      <c r="AAZ210" s="43"/>
      <c r="ABA210" s="43"/>
      <c r="ABB210" s="43"/>
      <c r="ABC210" s="43"/>
      <c r="ABD210" s="43"/>
      <c r="ABE210" s="43"/>
      <c r="ABF210" s="43"/>
      <c r="ABG210" s="43"/>
      <c r="ABH210" s="43"/>
      <c r="ABI210" s="43"/>
      <c r="ABJ210" s="43"/>
      <c r="ABK210" s="43"/>
      <c r="ABL210" s="43"/>
      <c r="ABM210" s="43"/>
      <c r="ABN210" s="43"/>
      <c r="ABO210" s="43"/>
      <c r="ABP210" s="43"/>
      <c r="ABQ210" s="43"/>
      <c r="ABR210" s="43"/>
      <c r="ABS210" s="43"/>
      <c r="ABT210" s="43"/>
      <c r="ABU210" s="43"/>
      <c r="ABV210" s="43"/>
      <c r="ABW210" s="43"/>
      <c r="ABX210" s="43"/>
      <c r="ABY210" s="43"/>
      <c r="ABZ210" s="43"/>
      <c r="ACA210" s="43"/>
      <c r="ACB210" s="43"/>
      <c r="ACC210" s="43"/>
      <c r="ACD210" s="43"/>
      <c r="ACE210" s="43"/>
      <c r="ACF210" s="43"/>
      <c r="ACG210" s="43"/>
      <c r="ACH210" s="43"/>
      <c r="ACI210" s="43"/>
      <c r="ACJ210" s="43"/>
      <c r="ACK210" s="43"/>
      <c r="ACL210" s="43"/>
      <c r="ACM210" s="43"/>
      <c r="ACN210" s="43"/>
      <c r="ACO210" s="43"/>
      <c r="ACP210" s="43"/>
      <c r="ACQ210" s="43"/>
      <c r="ACR210" s="43"/>
      <c r="ACS210" s="43"/>
      <c r="ACT210" s="43"/>
      <c r="ACU210" s="43"/>
      <c r="ACV210" s="43"/>
      <c r="ACW210" s="43"/>
      <c r="ACX210" s="43"/>
      <c r="ACY210" s="43"/>
      <c r="ACZ210" s="43"/>
      <c r="ADA210" s="43"/>
      <c r="ADB210" s="43"/>
      <c r="ADC210" s="43"/>
      <c r="ADD210" s="43"/>
      <c r="ADE210" s="43"/>
      <c r="ADF210" s="43"/>
      <c r="ADG210" s="43"/>
      <c r="ADH210" s="43"/>
      <c r="ADI210" s="43"/>
      <c r="ADJ210" s="43"/>
      <c r="ADK210" s="43"/>
      <c r="ADL210" s="43"/>
      <c r="ADM210" s="43"/>
      <c r="ADN210" s="43"/>
      <c r="ADO210" s="43"/>
      <c r="ADP210" s="43"/>
      <c r="ADQ210" s="43"/>
      <c r="ADR210" s="43"/>
      <c r="ADS210" s="43"/>
      <c r="ADT210" s="43"/>
      <c r="ADU210" s="43"/>
      <c r="ADV210" s="43"/>
      <c r="ADW210" s="43"/>
      <c r="ADX210" s="43"/>
      <c r="ADY210" s="43"/>
      <c r="ADZ210" s="43"/>
      <c r="AEA210" s="43"/>
      <c r="AEB210" s="43"/>
      <c r="AEC210" s="43"/>
      <c r="AED210" s="43"/>
      <c r="AEE210" s="43"/>
      <c r="AEF210" s="43"/>
      <c r="AEG210" s="43"/>
      <c r="AEH210" s="43"/>
      <c r="AEI210" s="43"/>
      <c r="AEJ210" s="43"/>
      <c r="AEK210" s="43"/>
      <c r="AEL210" s="43"/>
      <c r="AEM210" s="43"/>
      <c r="AEN210" s="43"/>
      <c r="AEO210" s="43"/>
      <c r="AEP210" s="43"/>
      <c r="AEQ210" s="43"/>
      <c r="AER210" s="43"/>
      <c r="AES210" s="43"/>
      <c r="AET210" s="43"/>
      <c r="AEU210" s="43"/>
      <c r="AEV210" s="43"/>
      <c r="AEW210" s="43"/>
      <c r="AEX210" s="43"/>
      <c r="AEY210" s="43"/>
      <c r="AEZ210" s="43"/>
      <c r="AFA210" s="43"/>
      <c r="AFB210" s="43"/>
      <c r="AFC210" s="43"/>
      <c r="AFD210" s="43"/>
      <c r="AFE210" s="43"/>
      <c r="AFF210" s="43"/>
      <c r="AFG210" s="43"/>
      <c r="AFH210" s="43"/>
      <c r="AFI210" s="43"/>
      <c r="AFJ210" s="43"/>
      <c r="AFK210" s="43"/>
      <c r="AFL210" s="43"/>
      <c r="AFM210" s="43"/>
      <c r="AFN210" s="43"/>
      <c r="AFO210" s="43"/>
      <c r="AFP210" s="43"/>
      <c r="AFQ210" s="43"/>
      <c r="AFR210" s="43"/>
      <c r="AFS210" s="43"/>
      <c r="AFT210" s="43"/>
      <c r="AFU210" s="43"/>
      <c r="AFV210" s="43"/>
      <c r="AFW210" s="43"/>
      <c r="AFX210" s="43"/>
      <c r="AFY210" s="43"/>
      <c r="AFZ210" s="43"/>
      <c r="AGA210" s="43"/>
      <c r="AGB210" s="43"/>
      <c r="AGC210" s="43"/>
      <c r="AGD210" s="43"/>
      <c r="AGE210" s="43"/>
      <c r="AGF210" s="43"/>
      <c r="AGG210" s="43"/>
      <c r="AGH210" s="43"/>
      <c r="AGI210" s="43"/>
      <c r="AGJ210" s="43"/>
      <c r="AGK210" s="43"/>
      <c r="AGL210" s="43"/>
      <c r="AGM210" s="43"/>
      <c r="AGN210" s="43"/>
      <c r="AGO210" s="43"/>
      <c r="AGP210" s="43"/>
      <c r="AGQ210" s="43"/>
      <c r="AGR210" s="43"/>
      <c r="AGS210" s="43"/>
      <c r="AGT210" s="43"/>
      <c r="AGU210" s="43"/>
      <c r="AGV210" s="43"/>
      <c r="AGW210" s="43"/>
      <c r="AGX210" s="43"/>
      <c r="AGY210" s="43"/>
      <c r="AGZ210" s="43"/>
      <c r="AHA210" s="43"/>
      <c r="AHB210" s="43"/>
      <c r="AHC210" s="43"/>
      <c r="AHD210" s="43"/>
      <c r="AHE210" s="43"/>
      <c r="AHF210" s="43"/>
      <c r="AHG210" s="43"/>
      <c r="AHH210" s="43"/>
      <c r="AHI210" s="43"/>
      <c r="AHJ210" s="43"/>
      <c r="AHK210" s="43"/>
      <c r="AHL210" s="43"/>
      <c r="AHM210" s="43"/>
      <c r="AHN210" s="43"/>
      <c r="AHO210" s="43"/>
      <c r="AHP210" s="43"/>
      <c r="AHQ210" s="43"/>
      <c r="AHR210" s="43"/>
      <c r="AHS210" s="43"/>
      <c r="AHT210" s="43"/>
      <c r="AHU210" s="43"/>
      <c r="AHV210" s="43"/>
      <c r="AHW210" s="43"/>
      <c r="AHX210" s="43"/>
      <c r="AHY210" s="43"/>
      <c r="AHZ210" s="43"/>
      <c r="AIA210" s="43"/>
      <c r="AIB210" s="43"/>
      <c r="AIC210" s="43"/>
      <c r="AID210" s="43"/>
      <c r="AIE210" s="43"/>
      <c r="AIF210" s="43"/>
      <c r="AIG210" s="43"/>
      <c r="AIH210" s="43"/>
      <c r="AII210" s="43"/>
      <c r="AIJ210" s="43"/>
      <c r="AIK210" s="43"/>
      <c r="AIL210" s="43"/>
      <c r="AIM210" s="43"/>
      <c r="AIN210" s="43"/>
      <c r="AIO210" s="43"/>
      <c r="AIP210" s="43"/>
      <c r="AIQ210" s="43"/>
      <c r="AIR210" s="43"/>
      <c r="AIS210" s="43"/>
      <c r="AIT210" s="43"/>
      <c r="AIU210" s="43"/>
      <c r="AIV210" s="43"/>
      <c r="AIW210" s="43"/>
      <c r="AIX210" s="43"/>
      <c r="AIY210" s="43"/>
      <c r="AIZ210" s="43"/>
      <c r="AJA210" s="43"/>
      <c r="AJB210" s="43"/>
      <c r="AJC210" s="43"/>
      <c r="AJD210" s="43"/>
      <c r="AJE210" s="43"/>
      <c r="AJF210" s="43"/>
      <c r="AJG210" s="43"/>
      <c r="AJH210" s="43"/>
      <c r="AJI210" s="43"/>
      <c r="AJJ210" s="43"/>
      <c r="AJK210" s="43"/>
      <c r="AJL210" s="43"/>
      <c r="AJM210" s="43"/>
      <c r="AJN210" s="43"/>
      <c r="AJO210" s="43"/>
      <c r="AJP210" s="43"/>
      <c r="AJQ210" s="43"/>
      <c r="AJR210" s="43"/>
      <c r="AJS210" s="43"/>
      <c r="AJT210" s="43"/>
      <c r="AJU210" s="43"/>
      <c r="AJV210" s="43"/>
      <c r="AJW210" s="43"/>
      <c r="AJX210" s="43"/>
      <c r="AJY210" s="43"/>
      <c r="AJZ210" s="43"/>
      <c r="AKA210" s="43"/>
      <c r="AKB210" s="43"/>
      <c r="AKC210" s="43"/>
      <c r="AKD210" s="43"/>
      <c r="AKE210" s="43"/>
      <c r="AKF210" s="43"/>
      <c r="AKG210" s="43"/>
      <c r="AKH210" s="43"/>
      <c r="AKI210" s="43"/>
      <c r="AKJ210" s="43"/>
      <c r="AKK210" s="43"/>
      <c r="AKL210" s="43"/>
      <c r="AKM210" s="43"/>
      <c r="AKN210" s="43"/>
      <c r="AKO210" s="43"/>
      <c r="AKP210" s="43"/>
      <c r="AKQ210" s="43"/>
      <c r="AKR210" s="43"/>
      <c r="AKS210" s="43"/>
      <c r="AKT210" s="43"/>
      <c r="AKU210" s="43"/>
      <c r="AKV210" s="43"/>
      <c r="AKW210" s="43"/>
      <c r="AKX210" s="43"/>
      <c r="AKY210" s="43"/>
      <c r="AKZ210" s="43"/>
      <c r="ALA210" s="43"/>
      <c r="ALB210" s="43"/>
      <c r="ALC210" s="43"/>
      <c r="ALD210" s="43"/>
      <c r="ALE210" s="43"/>
      <c r="ALF210" s="43"/>
      <c r="ALG210" s="43"/>
      <c r="ALH210" s="43"/>
      <c r="ALI210" s="43"/>
      <c r="ALJ210" s="43"/>
      <c r="ALK210" s="43"/>
      <c r="ALL210" s="43"/>
      <c r="ALM210" s="43"/>
      <c r="ALN210" s="43"/>
      <c r="ALO210" s="43"/>
      <c r="ALP210" s="43"/>
      <c r="ALQ210" s="43"/>
      <c r="ALR210" s="43"/>
      <c r="ALS210" s="43"/>
      <c r="ALT210" s="43"/>
      <c r="ALU210" s="43"/>
      <c r="ALV210" s="43"/>
      <c r="ALW210" s="43"/>
      <c r="ALX210" s="43"/>
      <c r="ALY210" s="43"/>
      <c r="ALZ210" s="43"/>
      <c r="AMA210" s="43"/>
      <c r="AMB210" s="43"/>
      <c r="AMC210" s="43"/>
      <c r="AMD210" s="43"/>
      <c r="AME210" s="43"/>
      <c r="AMF210" s="43"/>
      <c r="AMG210" s="43"/>
      <c r="AMH210" s="43"/>
      <c r="AMI210" s="43"/>
      <c r="AMJ210" s="43"/>
      <c r="AMK210" s="43"/>
      <c r="AML210" s="43"/>
      <c r="AMM210" s="43"/>
      <c r="AMN210" s="43"/>
      <c r="AMO210" s="43"/>
      <c r="AMP210" s="43"/>
      <c r="AMQ210" s="43"/>
      <c r="AMR210" s="43"/>
      <c r="AMS210" s="43"/>
      <c r="AMT210" s="43"/>
    </row>
    <row r="211" spans="1:1034" x14ac:dyDescent="0.2">
      <c r="A211" s="326"/>
      <c r="B211" s="46">
        <v>81</v>
      </c>
      <c r="C211" s="47" t="s">
        <v>189</v>
      </c>
      <c r="D211" s="363"/>
      <c r="E211" s="133"/>
      <c r="F211" s="133"/>
      <c r="G211" s="133"/>
      <c r="H211" s="133"/>
      <c r="I211" s="133">
        <v>1</v>
      </c>
      <c r="J211" s="133">
        <v>26.45</v>
      </c>
      <c r="K211" s="133"/>
      <c r="L211" s="133">
        <f>J211</f>
        <v>26.45</v>
      </c>
      <c r="M211" s="133"/>
      <c r="N211" s="133">
        <v>8</v>
      </c>
      <c r="O211" s="98">
        <f t="shared" si="189"/>
        <v>2.2080000000000002</v>
      </c>
      <c r="P211" s="133">
        <v>457.18</v>
      </c>
      <c r="Q211" s="98">
        <f t="shared" si="193"/>
        <v>137.154</v>
      </c>
      <c r="R211" s="133">
        <v>8</v>
      </c>
      <c r="S211" s="133"/>
      <c r="T211" s="98">
        <f t="shared" ref="T211" si="195">R211*$P$9</f>
        <v>2.4</v>
      </c>
      <c r="U211" s="133">
        <v>8</v>
      </c>
      <c r="V211" s="133">
        <v>0</v>
      </c>
      <c r="W211" s="133">
        <v>1</v>
      </c>
      <c r="X211" s="133">
        <v>0</v>
      </c>
      <c r="Y211" s="133">
        <v>400</v>
      </c>
      <c r="Z211" s="133">
        <v>1</v>
      </c>
      <c r="AA211" s="133">
        <v>400</v>
      </c>
      <c r="AB211" s="98">
        <f t="shared" si="190"/>
        <v>400</v>
      </c>
      <c r="AC211" s="133">
        <f>Z211</f>
        <v>1</v>
      </c>
      <c r="AD211" s="133">
        <v>1</v>
      </c>
      <c r="AE211" s="133">
        <v>1</v>
      </c>
      <c r="AF211" s="185">
        <v>2000</v>
      </c>
      <c r="AG211" s="88">
        <v>470</v>
      </c>
      <c r="AH211" s="133">
        <v>0</v>
      </c>
      <c r="AI211" s="98"/>
      <c r="AJ211" s="133">
        <v>35</v>
      </c>
      <c r="AK211" s="98">
        <f t="shared" si="192"/>
        <v>27.209</v>
      </c>
      <c r="AL211" s="98">
        <v>1</v>
      </c>
      <c r="AM211" s="133">
        <v>1</v>
      </c>
      <c r="AN211" s="133">
        <v>1</v>
      </c>
      <c r="AO211" s="133">
        <v>1</v>
      </c>
      <c r="AP211" s="133">
        <v>765</v>
      </c>
      <c r="AQ211" s="133">
        <v>0</v>
      </c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  <c r="KJ211" s="43"/>
      <c r="KK211" s="43"/>
      <c r="KL211" s="43"/>
      <c r="KM211" s="43"/>
      <c r="KN211" s="43"/>
      <c r="KO211" s="43"/>
      <c r="KP211" s="43"/>
      <c r="KQ211" s="43"/>
      <c r="KR211" s="43"/>
      <c r="KS211" s="43"/>
      <c r="KT211" s="43"/>
      <c r="KU211" s="43"/>
      <c r="KV211" s="43"/>
      <c r="KW211" s="43"/>
      <c r="KX211" s="43"/>
      <c r="KY211" s="43"/>
      <c r="KZ211" s="43"/>
      <c r="LA211" s="43"/>
      <c r="LB211" s="43"/>
      <c r="LC211" s="43"/>
      <c r="LD211" s="43"/>
      <c r="LE211" s="43"/>
      <c r="LF211" s="43"/>
      <c r="LG211" s="43"/>
      <c r="LH211" s="43"/>
      <c r="LI211" s="43"/>
      <c r="LJ211" s="43"/>
      <c r="LK211" s="43"/>
      <c r="LL211" s="43"/>
      <c r="LM211" s="43"/>
      <c r="LN211" s="43"/>
      <c r="LO211" s="43"/>
      <c r="LP211" s="43"/>
      <c r="LQ211" s="43"/>
      <c r="LR211" s="43"/>
      <c r="LS211" s="43"/>
      <c r="LT211" s="43"/>
      <c r="LU211" s="43"/>
      <c r="LV211" s="43"/>
      <c r="LW211" s="43"/>
      <c r="LX211" s="43"/>
      <c r="LY211" s="43"/>
      <c r="LZ211" s="43"/>
      <c r="MA211" s="43"/>
      <c r="MB211" s="43"/>
      <c r="MC211" s="43"/>
      <c r="MD211" s="43"/>
      <c r="ME211" s="43"/>
      <c r="MF211" s="43"/>
      <c r="MG211" s="43"/>
      <c r="MH211" s="43"/>
      <c r="MI211" s="43"/>
      <c r="MJ211" s="43"/>
      <c r="MK211" s="43"/>
      <c r="ML211" s="43"/>
      <c r="MM211" s="43"/>
      <c r="MN211" s="43"/>
      <c r="MO211" s="43"/>
      <c r="MP211" s="43"/>
      <c r="MQ211" s="43"/>
      <c r="MR211" s="43"/>
      <c r="MS211" s="43"/>
      <c r="MT211" s="43"/>
      <c r="MU211" s="43"/>
      <c r="MV211" s="43"/>
      <c r="MW211" s="43"/>
      <c r="MX211" s="43"/>
      <c r="MY211" s="43"/>
      <c r="MZ211" s="43"/>
      <c r="NA211" s="43"/>
      <c r="NB211" s="43"/>
      <c r="NC211" s="43"/>
      <c r="ND211" s="43"/>
      <c r="NE211" s="43"/>
      <c r="NF211" s="43"/>
      <c r="NG211" s="43"/>
      <c r="NH211" s="43"/>
      <c r="NI211" s="43"/>
      <c r="NJ211" s="43"/>
      <c r="NK211" s="43"/>
      <c r="NL211" s="43"/>
      <c r="NM211" s="43"/>
      <c r="NN211" s="43"/>
      <c r="NO211" s="43"/>
      <c r="NP211" s="43"/>
      <c r="NQ211" s="43"/>
      <c r="NR211" s="43"/>
      <c r="NS211" s="43"/>
      <c r="NT211" s="43"/>
      <c r="NU211" s="43"/>
      <c r="NV211" s="43"/>
      <c r="NW211" s="43"/>
      <c r="NX211" s="43"/>
      <c r="NY211" s="43"/>
      <c r="NZ211" s="43"/>
      <c r="OA211" s="43"/>
      <c r="OB211" s="43"/>
      <c r="OC211" s="43"/>
      <c r="OD211" s="43"/>
      <c r="OE211" s="43"/>
      <c r="OF211" s="43"/>
      <c r="OG211" s="43"/>
      <c r="OH211" s="43"/>
      <c r="OI211" s="43"/>
      <c r="OJ211" s="43"/>
      <c r="OK211" s="43"/>
      <c r="OL211" s="43"/>
      <c r="OM211" s="43"/>
      <c r="ON211" s="43"/>
      <c r="OO211" s="43"/>
      <c r="OP211" s="43"/>
      <c r="OQ211" s="43"/>
      <c r="OR211" s="43"/>
      <c r="OS211" s="43"/>
      <c r="OT211" s="43"/>
      <c r="OU211" s="43"/>
      <c r="OV211" s="43"/>
      <c r="OW211" s="43"/>
      <c r="OX211" s="43"/>
      <c r="OY211" s="43"/>
      <c r="OZ211" s="43"/>
      <c r="PA211" s="43"/>
      <c r="PB211" s="43"/>
      <c r="PC211" s="43"/>
      <c r="PD211" s="43"/>
      <c r="PE211" s="43"/>
      <c r="PF211" s="43"/>
      <c r="PG211" s="43"/>
      <c r="PH211" s="43"/>
      <c r="PI211" s="43"/>
      <c r="PJ211" s="43"/>
      <c r="PK211" s="43"/>
      <c r="PL211" s="43"/>
      <c r="PM211" s="43"/>
      <c r="PN211" s="43"/>
      <c r="PO211" s="43"/>
      <c r="PP211" s="43"/>
      <c r="PQ211" s="43"/>
      <c r="PR211" s="43"/>
      <c r="PS211" s="43"/>
      <c r="PT211" s="43"/>
      <c r="PU211" s="43"/>
      <c r="PV211" s="43"/>
      <c r="PW211" s="43"/>
      <c r="PX211" s="43"/>
      <c r="PY211" s="43"/>
      <c r="PZ211" s="43"/>
      <c r="QA211" s="43"/>
      <c r="QB211" s="43"/>
      <c r="QC211" s="43"/>
      <c r="QD211" s="43"/>
      <c r="QE211" s="43"/>
      <c r="QF211" s="43"/>
      <c r="QG211" s="43"/>
      <c r="QH211" s="43"/>
      <c r="QI211" s="43"/>
      <c r="QJ211" s="43"/>
      <c r="QK211" s="43"/>
      <c r="QL211" s="43"/>
      <c r="QM211" s="43"/>
      <c r="QN211" s="43"/>
      <c r="QO211" s="43"/>
      <c r="QP211" s="43"/>
      <c r="QQ211" s="43"/>
      <c r="QR211" s="43"/>
      <c r="QS211" s="43"/>
      <c r="QT211" s="43"/>
      <c r="QU211" s="43"/>
      <c r="QV211" s="43"/>
      <c r="QW211" s="43"/>
      <c r="QX211" s="43"/>
      <c r="QY211" s="43"/>
      <c r="QZ211" s="43"/>
      <c r="RA211" s="43"/>
      <c r="RB211" s="43"/>
      <c r="RC211" s="43"/>
      <c r="RD211" s="43"/>
      <c r="RE211" s="43"/>
      <c r="RF211" s="43"/>
      <c r="RG211" s="43"/>
      <c r="RH211" s="43"/>
      <c r="RI211" s="43"/>
      <c r="RJ211" s="43"/>
      <c r="RK211" s="43"/>
      <c r="RL211" s="43"/>
      <c r="RM211" s="43"/>
      <c r="RN211" s="43"/>
      <c r="RO211" s="43"/>
      <c r="RP211" s="43"/>
      <c r="RQ211" s="43"/>
      <c r="RR211" s="43"/>
      <c r="RS211" s="43"/>
      <c r="RT211" s="43"/>
      <c r="RU211" s="43"/>
      <c r="RV211" s="43"/>
      <c r="RW211" s="43"/>
      <c r="RX211" s="43"/>
      <c r="RY211" s="43"/>
      <c r="RZ211" s="43"/>
      <c r="SA211" s="43"/>
      <c r="SB211" s="43"/>
      <c r="SC211" s="43"/>
      <c r="SD211" s="43"/>
      <c r="SE211" s="43"/>
      <c r="SF211" s="43"/>
      <c r="SG211" s="43"/>
      <c r="SH211" s="43"/>
      <c r="SI211" s="43"/>
      <c r="SJ211" s="43"/>
      <c r="SK211" s="43"/>
      <c r="SL211" s="43"/>
      <c r="SM211" s="43"/>
      <c r="SN211" s="43"/>
      <c r="SO211" s="43"/>
      <c r="SP211" s="43"/>
      <c r="SQ211" s="43"/>
      <c r="SR211" s="43"/>
      <c r="SS211" s="43"/>
      <c r="ST211" s="43"/>
      <c r="SU211" s="43"/>
      <c r="SV211" s="43"/>
      <c r="SW211" s="43"/>
      <c r="SX211" s="43"/>
      <c r="SY211" s="43"/>
      <c r="SZ211" s="43"/>
      <c r="TA211" s="43"/>
      <c r="TB211" s="43"/>
      <c r="TC211" s="43"/>
      <c r="TD211" s="43"/>
      <c r="TE211" s="43"/>
      <c r="TF211" s="43"/>
      <c r="TG211" s="43"/>
      <c r="TH211" s="43"/>
      <c r="TI211" s="43"/>
      <c r="TJ211" s="43"/>
      <c r="TK211" s="43"/>
      <c r="TL211" s="43"/>
      <c r="TM211" s="43"/>
      <c r="TN211" s="43"/>
      <c r="TO211" s="43"/>
      <c r="TP211" s="43"/>
      <c r="TQ211" s="43"/>
      <c r="TR211" s="43"/>
      <c r="TS211" s="43"/>
      <c r="TT211" s="43"/>
      <c r="TU211" s="43"/>
      <c r="TV211" s="43"/>
      <c r="TW211" s="43"/>
      <c r="TX211" s="43"/>
      <c r="TY211" s="43"/>
      <c r="TZ211" s="43"/>
      <c r="UA211" s="43"/>
      <c r="UB211" s="43"/>
      <c r="UC211" s="43"/>
      <c r="UD211" s="43"/>
      <c r="UE211" s="43"/>
      <c r="UF211" s="43"/>
      <c r="UG211" s="43"/>
      <c r="UH211" s="43"/>
      <c r="UI211" s="43"/>
      <c r="UJ211" s="43"/>
      <c r="UK211" s="43"/>
      <c r="UL211" s="43"/>
      <c r="UM211" s="43"/>
      <c r="UN211" s="43"/>
      <c r="UO211" s="43"/>
      <c r="UP211" s="43"/>
      <c r="UQ211" s="43"/>
      <c r="UR211" s="43"/>
      <c r="US211" s="43"/>
      <c r="UT211" s="43"/>
      <c r="UU211" s="43"/>
      <c r="UV211" s="43"/>
      <c r="UW211" s="43"/>
      <c r="UX211" s="43"/>
      <c r="UY211" s="43"/>
      <c r="UZ211" s="43"/>
      <c r="VA211" s="43"/>
      <c r="VB211" s="43"/>
      <c r="VC211" s="43"/>
      <c r="VD211" s="43"/>
      <c r="VE211" s="43"/>
      <c r="VF211" s="43"/>
      <c r="VG211" s="43"/>
      <c r="VH211" s="43"/>
      <c r="VI211" s="43"/>
      <c r="VJ211" s="43"/>
      <c r="VK211" s="43"/>
      <c r="VL211" s="43"/>
      <c r="VM211" s="43"/>
      <c r="VN211" s="43"/>
      <c r="VO211" s="43"/>
      <c r="VP211" s="43"/>
      <c r="VQ211" s="43"/>
      <c r="VR211" s="43"/>
      <c r="VS211" s="43"/>
      <c r="VT211" s="43"/>
      <c r="VU211" s="43"/>
      <c r="VV211" s="43"/>
      <c r="VW211" s="43"/>
      <c r="VX211" s="43"/>
      <c r="VY211" s="43"/>
      <c r="VZ211" s="43"/>
      <c r="WA211" s="43"/>
      <c r="WB211" s="43"/>
      <c r="WC211" s="43"/>
      <c r="WD211" s="43"/>
      <c r="WE211" s="43"/>
      <c r="WF211" s="43"/>
      <c r="WG211" s="43"/>
      <c r="WH211" s="43"/>
      <c r="WI211" s="43"/>
      <c r="WJ211" s="43"/>
      <c r="WK211" s="43"/>
      <c r="WL211" s="43"/>
      <c r="WM211" s="43"/>
      <c r="WN211" s="43"/>
      <c r="WO211" s="43"/>
      <c r="WP211" s="43"/>
      <c r="WQ211" s="43"/>
      <c r="WR211" s="43"/>
      <c r="WS211" s="43"/>
      <c r="WT211" s="43"/>
      <c r="WU211" s="43"/>
      <c r="WV211" s="43"/>
      <c r="WW211" s="43"/>
      <c r="WX211" s="43"/>
      <c r="WY211" s="43"/>
      <c r="WZ211" s="43"/>
      <c r="XA211" s="43"/>
      <c r="XB211" s="43"/>
      <c r="XC211" s="43"/>
      <c r="XD211" s="43"/>
      <c r="XE211" s="43"/>
      <c r="XF211" s="43"/>
      <c r="XG211" s="43"/>
      <c r="XH211" s="43"/>
      <c r="XI211" s="43"/>
      <c r="XJ211" s="43"/>
      <c r="XK211" s="43"/>
      <c r="XL211" s="43"/>
      <c r="XM211" s="43"/>
      <c r="XN211" s="43"/>
      <c r="XO211" s="43"/>
      <c r="XP211" s="43"/>
      <c r="XQ211" s="43"/>
      <c r="XR211" s="43"/>
      <c r="XS211" s="43"/>
      <c r="XT211" s="43"/>
      <c r="XU211" s="43"/>
      <c r="XV211" s="43"/>
      <c r="XW211" s="43"/>
      <c r="XX211" s="43"/>
      <c r="XY211" s="43"/>
      <c r="XZ211" s="43"/>
      <c r="YA211" s="43"/>
      <c r="YB211" s="43"/>
      <c r="YC211" s="43"/>
      <c r="YD211" s="43"/>
      <c r="YE211" s="43"/>
      <c r="YF211" s="43"/>
      <c r="YG211" s="43"/>
      <c r="YH211" s="43"/>
      <c r="YI211" s="43"/>
      <c r="YJ211" s="43"/>
      <c r="YK211" s="43"/>
      <c r="YL211" s="43"/>
      <c r="YM211" s="43"/>
      <c r="YN211" s="43"/>
      <c r="YO211" s="43"/>
      <c r="YP211" s="43"/>
      <c r="YQ211" s="43"/>
      <c r="YR211" s="43"/>
      <c r="YS211" s="43"/>
      <c r="YT211" s="43"/>
      <c r="YU211" s="43"/>
      <c r="YV211" s="43"/>
      <c r="YW211" s="43"/>
      <c r="YX211" s="43"/>
      <c r="YY211" s="43"/>
      <c r="YZ211" s="43"/>
      <c r="ZA211" s="43"/>
      <c r="ZB211" s="43"/>
      <c r="ZC211" s="43"/>
      <c r="ZD211" s="43"/>
      <c r="ZE211" s="43"/>
      <c r="ZF211" s="43"/>
      <c r="ZG211" s="43"/>
      <c r="ZH211" s="43"/>
      <c r="ZI211" s="43"/>
      <c r="ZJ211" s="43"/>
      <c r="ZK211" s="43"/>
      <c r="ZL211" s="43"/>
      <c r="ZM211" s="43"/>
      <c r="ZN211" s="43"/>
      <c r="ZO211" s="43"/>
      <c r="ZP211" s="43"/>
      <c r="ZQ211" s="43"/>
      <c r="ZR211" s="43"/>
      <c r="ZS211" s="43"/>
      <c r="ZT211" s="43"/>
      <c r="ZU211" s="43"/>
      <c r="ZV211" s="43"/>
      <c r="ZW211" s="43"/>
      <c r="ZX211" s="43"/>
      <c r="ZY211" s="43"/>
      <c r="ZZ211" s="43"/>
      <c r="AAA211" s="43"/>
      <c r="AAB211" s="43"/>
      <c r="AAC211" s="43"/>
      <c r="AAD211" s="43"/>
      <c r="AAE211" s="43"/>
      <c r="AAF211" s="43"/>
      <c r="AAG211" s="43"/>
      <c r="AAH211" s="43"/>
      <c r="AAI211" s="43"/>
      <c r="AAJ211" s="43"/>
      <c r="AAK211" s="43"/>
      <c r="AAL211" s="43"/>
      <c r="AAM211" s="43"/>
      <c r="AAN211" s="43"/>
      <c r="AAO211" s="43"/>
      <c r="AAP211" s="43"/>
      <c r="AAQ211" s="43"/>
      <c r="AAR211" s="43"/>
      <c r="AAS211" s="43"/>
      <c r="AAT211" s="43"/>
      <c r="AAU211" s="43"/>
      <c r="AAV211" s="43"/>
      <c r="AAW211" s="43"/>
      <c r="AAX211" s="43"/>
      <c r="AAY211" s="43"/>
      <c r="AAZ211" s="43"/>
      <c r="ABA211" s="43"/>
      <c r="ABB211" s="43"/>
      <c r="ABC211" s="43"/>
      <c r="ABD211" s="43"/>
      <c r="ABE211" s="43"/>
      <c r="ABF211" s="43"/>
      <c r="ABG211" s="43"/>
      <c r="ABH211" s="43"/>
      <c r="ABI211" s="43"/>
      <c r="ABJ211" s="43"/>
      <c r="ABK211" s="43"/>
      <c r="ABL211" s="43"/>
      <c r="ABM211" s="43"/>
      <c r="ABN211" s="43"/>
      <c r="ABO211" s="43"/>
      <c r="ABP211" s="43"/>
      <c r="ABQ211" s="43"/>
      <c r="ABR211" s="43"/>
      <c r="ABS211" s="43"/>
      <c r="ABT211" s="43"/>
      <c r="ABU211" s="43"/>
      <c r="ABV211" s="43"/>
      <c r="ABW211" s="43"/>
      <c r="ABX211" s="43"/>
      <c r="ABY211" s="43"/>
      <c r="ABZ211" s="43"/>
      <c r="ACA211" s="43"/>
      <c r="ACB211" s="43"/>
      <c r="ACC211" s="43"/>
      <c r="ACD211" s="43"/>
      <c r="ACE211" s="43"/>
      <c r="ACF211" s="43"/>
      <c r="ACG211" s="43"/>
      <c r="ACH211" s="43"/>
      <c r="ACI211" s="43"/>
      <c r="ACJ211" s="43"/>
      <c r="ACK211" s="43"/>
      <c r="ACL211" s="43"/>
      <c r="ACM211" s="43"/>
      <c r="ACN211" s="43"/>
      <c r="ACO211" s="43"/>
      <c r="ACP211" s="43"/>
      <c r="ACQ211" s="43"/>
      <c r="ACR211" s="43"/>
      <c r="ACS211" s="43"/>
      <c r="ACT211" s="43"/>
      <c r="ACU211" s="43"/>
      <c r="ACV211" s="43"/>
      <c r="ACW211" s="43"/>
      <c r="ACX211" s="43"/>
      <c r="ACY211" s="43"/>
      <c r="ACZ211" s="43"/>
      <c r="ADA211" s="43"/>
      <c r="ADB211" s="43"/>
      <c r="ADC211" s="43"/>
      <c r="ADD211" s="43"/>
      <c r="ADE211" s="43"/>
      <c r="ADF211" s="43"/>
      <c r="ADG211" s="43"/>
      <c r="ADH211" s="43"/>
      <c r="ADI211" s="43"/>
      <c r="ADJ211" s="43"/>
      <c r="ADK211" s="43"/>
      <c r="ADL211" s="43"/>
      <c r="ADM211" s="43"/>
      <c r="ADN211" s="43"/>
      <c r="ADO211" s="43"/>
      <c r="ADP211" s="43"/>
      <c r="ADQ211" s="43"/>
      <c r="ADR211" s="43"/>
      <c r="ADS211" s="43"/>
      <c r="ADT211" s="43"/>
      <c r="ADU211" s="43"/>
      <c r="ADV211" s="43"/>
      <c r="ADW211" s="43"/>
      <c r="ADX211" s="43"/>
      <c r="ADY211" s="43"/>
      <c r="ADZ211" s="43"/>
      <c r="AEA211" s="43"/>
      <c r="AEB211" s="43"/>
      <c r="AEC211" s="43"/>
      <c r="AED211" s="43"/>
      <c r="AEE211" s="43"/>
      <c r="AEF211" s="43"/>
      <c r="AEG211" s="43"/>
      <c r="AEH211" s="43"/>
      <c r="AEI211" s="43"/>
      <c r="AEJ211" s="43"/>
      <c r="AEK211" s="43"/>
      <c r="AEL211" s="43"/>
      <c r="AEM211" s="43"/>
      <c r="AEN211" s="43"/>
      <c r="AEO211" s="43"/>
      <c r="AEP211" s="43"/>
      <c r="AEQ211" s="43"/>
      <c r="AER211" s="43"/>
      <c r="AES211" s="43"/>
      <c r="AET211" s="43"/>
      <c r="AEU211" s="43"/>
      <c r="AEV211" s="43"/>
      <c r="AEW211" s="43"/>
      <c r="AEX211" s="43"/>
      <c r="AEY211" s="43"/>
      <c r="AEZ211" s="43"/>
      <c r="AFA211" s="43"/>
      <c r="AFB211" s="43"/>
      <c r="AFC211" s="43"/>
      <c r="AFD211" s="43"/>
      <c r="AFE211" s="43"/>
      <c r="AFF211" s="43"/>
      <c r="AFG211" s="43"/>
      <c r="AFH211" s="43"/>
      <c r="AFI211" s="43"/>
      <c r="AFJ211" s="43"/>
      <c r="AFK211" s="43"/>
      <c r="AFL211" s="43"/>
      <c r="AFM211" s="43"/>
      <c r="AFN211" s="43"/>
      <c r="AFO211" s="43"/>
      <c r="AFP211" s="43"/>
      <c r="AFQ211" s="43"/>
      <c r="AFR211" s="43"/>
      <c r="AFS211" s="43"/>
      <c r="AFT211" s="43"/>
      <c r="AFU211" s="43"/>
      <c r="AFV211" s="43"/>
      <c r="AFW211" s="43"/>
      <c r="AFX211" s="43"/>
      <c r="AFY211" s="43"/>
      <c r="AFZ211" s="43"/>
      <c r="AGA211" s="43"/>
      <c r="AGB211" s="43"/>
      <c r="AGC211" s="43"/>
      <c r="AGD211" s="43"/>
      <c r="AGE211" s="43"/>
      <c r="AGF211" s="43"/>
      <c r="AGG211" s="43"/>
      <c r="AGH211" s="43"/>
      <c r="AGI211" s="43"/>
      <c r="AGJ211" s="43"/>
      <c r="AGK211" s="43"/>
      <c r="AGL211" s="43"/>
      <c r="AGM211" s="43"/>
      <c r="AGN211" s="43"/>
      <c r="AGO211" s="43"/>
      <c r="AGP211" s="43"/>
      <c r="AGQ211" s="43"/>
      <c r="AGR211" s="43"/>
      <c r="AGS211" s="43"/>
      <c r="AGT211" s="43"/>
      <c r="AGU211" s="43"/>
      <c r="AGV211" s="43"/>
      <c r="AGW211" s="43"/>
      <c r="AGX211" s="43"/>
      <c r="AGY211" s="43"/>
      <c r="AGZ211" s="43"/>
      <c r="AHA211" s="43"/>
      <c r="AHB211" s="43"/>
      <c r="AHC211" s="43"/>
      <c r="AHD211" s="43"/>
      <c r="AHE211" s="43"/>
      <c r="AHF211" s="43"/>
      <c r="AHG211" s="43"/>
      <c r="AHH211" s="43"/>
      <c r="AHI211" s="43"/>
      <c r="AHJ211" s="43"/>
      <c r="AHK211" s="43"/>
      <c r="AHL211" s="43"/>
      <c r="AHM211" s="43"/>
      <c r="AHN211" s="43"/>
      <c r="AHO211" s="43"/>
      <c r="AHP211" s="43"/>
      <c r="AHQ211" s="43"/>
      <c r="AHR211" s="43"/>
      <c r="AHS211" s="43"/>
      <c r="AHT211" s="43"/>
      <c r="AHU211" s="43"/>
      <c r="AHV211" s="43"/>
      <c r="AHW211" s="43"/>
      <c r="AHX211" s="43"/>
      <c r="AHY211" s="43"/>
      <c r="AHZ211" s="43"/>
      <c r="AIA211" s="43"/>
      <c r="AIB211" s="43"/>
      <c r="AIC211" s="43"/>
      <c r="AID211" s="43"/>
      <c r="AIE211" s="43"/>
      <c r="AIF211" s="43"/>
      <c r="AIG211" s="43"/>
      <c r="AIH211" s="43"/>
      <c r="AII211" s="43"/>
      <c r="AIJ211" s="43"/>
      <c r="AIK211" s="43"/>
      <c r="AIL211" s="43"/>
      <c r="AIM211" s="43"/>
      <c r="AIN211" s="43"/>
      <c r="AIO211" s="43"/>
      <c r="AIP211" s="43"/>
      <c r="AIQ211" s="43"/>
      <c r="AIR211" s="43"/>
      <c r="AIS211" s="43"/>
      <c r="AIT211" s="43"/>
      <c r="AIU211" s="43"/>
      <c r="AIV211" s="43"/>
      <c r="AIW211" s="43"/>
      <c r="AIX211" s="43"/>
      <c r="AIY211" s="43"/>
      <c r="AIZ211" s="43"/>
      <c r="AJA211" s="43"/>
      <c r="AJB211" s="43"/>
      <c r="AJC211" s="43"/>
      <c r="AJD211" s="43"/>
      <c r="AJE211" s="43"/>
      <c r="AJF211" s="43"/>
      <c r="AJG211" s="43"/>
      <c r="AJH211" s="43"/>
      <c r="AJI211" s="43"/>
      <c r="AJJ211" s="43"/>
      <c r="AJK211" s="43"/>
      <c r="AJL211" s="43"/>
      <c r="AJM211" s="43"/>
      <c r="AJN211" s="43"/>
      <c r="AJO211" s="43"/>
      <c r="AJP211" s="43"/>
      <c r="AJQ211" s="43"/>
      <c r="AJR211" s="43"/>
      <c r="AJS211" s="43"/>
      <c r="AJT211" s="43"/>
      <c r="AJU211" s="43"/>
      <c r="AJV211" s="43"/>
      <c r="AJW211" s="43"/>
      <c r="AJX211" s="43"/>
      <c r="AJY211" s="43"/>
      <c r="AJZ211" s="43"/>
      <c r="AKA211" s="43"/>
      <c r="AKB211" s="43"/>
      <c r="AKC211" s="43"/>
      <c r="AKD211" s="43"/>
      <c r="AKE211" s="43"/>
      <c r="AKF211" s="43"/>
      <c r="AKG211" s="43"/>
      <c r="AKH211" s="43"/>
      <c r="AKI211" s="43"/>
      <c r="AKJ211" s="43"/>
      <c r="AKK211" s="43"/>
      <c r="AKL211" s="43"/>
      <c r="AKM211" s="43"/>
      <c r="AKN211" s="43"/>
      <c r="AKO211" s="43"/>
      <c r="AKP211" s="43"/>
      <c r="AKQ211" s="43"/>
      <c r="AKR211" s="43"/>
      <c r="AKS211" s="43"/>
      <c r="AKT211" s="43"/>
      <c r="AKU211" s="43"/>
      <c r="AKV211" s="43"/>
      <c r="AKW211" s="43"/>
      <c r="AKX211" s="43"/>
      <c r="AKY211" s="43"/>
      <c r="AKZ211" s="43"/>
      <c r="ALA211" s="43"/>
      <c r="ALB211" s="43"/>
      <c r="ALC211" s="43"/>
      <c r="ALD211" s="43"/>
      <c r="ALE211" s="43"/>
      <c r="ALF211" s="43"/>
      <c r="ALG211" s="43"/>
      <c r="ALH211" s="43"/>
      <c r="ALI211" s="43"/>
      <c r="ALJ211" s="43"/>
      <c r="ALK211" s="43"/>
      <c r="ALL211" s="43"/>
      <c r="ALM211" s="43"/>
      <c r="ALN211" s="43"/>
      <c r="ALO211" s="43"/>
      <c r="ALP211" s="43"/>
      <c r="ALQ211" s="43"/>
      <c r="ALR211" s="43"/>
      <c r="ALS211" s="43"/>
      <c r="ALT211" s="43"/>
      <c r="ALU211" s="43"/>
      <c r="ALV211" s="43"/>
      <c r="ALW211" s="43"/>
      <c r="ALX211" s="43"/>
      <c r="ALY211" s="43"/>
      <c r="ALZ211" s="43"/>
      <c r="AMA211" s="43"/>
      <c r="AMB211" s="43"/>
      <c r="AMC211" s="43"/>
      <c r="AMD211" s="43"/>
      <c r="AME211" s="43"/>
      <c r="AMF211" s="43"/>
      <c r="AMG211" s="43"/>
      <c r="AMH211" s="43"/>
      <c r="AMI211" s="43"/>
      <c r="AMJ211" s="43"/>
      <c r="AMK211" s="43"/>
      <c r="AML211" s="43"/>
      <c r="AMM211" s="43"/>
      <c r="AMN211" s="43"/>
      <c r="AMO211" s="43"/>
      <c r="AMP211" s="43"/>
      <c r="AMQ211" s="43"/>
      <c r="AMR211" s="43"/>
      <c r="AMS211" s="43"/>
      <c r="AMT211" s="43"/>
    </row>
    <row r="212" spans="1:1034" ht="15" hidden="1" customHeight="1" x14ac:dyDescent="0.2">
      <c r="A212" s="326" t="s">
        <v>295</v>
      </c>
      <c r="B212" s="41">
        <v>34</v>
      </c>
      <c r="C212" s="42" t="s">
        <v>47</v>
      </c>
      <c r="D212" s="363" t="s">
        <v>296</v>
      </c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  <c r="IX212" s="43"/>
      <c r="IY212" s="43"/>
      <c r="IZ212" s="43"/>
      <c r="JA212" s="43"/>
      <c r="JB212" s="43"/>
      <c r="JC212" s="43"/>
      <c r="JD212" s="43"/>
      <c r="JE212" s="43"/>
      <c r="JF212" s="43"/>
      <c r="JG212" s="43"/>
      <c r="JH212" s="43"/>
      <c r="JI212" s="43"/>
      <c r="JJ212" s="43"/>
      <c r="JK212" s="43"/>
      <c r="JL212" s="43"/>
      <c r="JM212" s="43"/>
      <c r="JN212" s="43"/>
      <c r="JO212" s="43"/>
      <c r="JP212" s="43"/>
      <c r="JQ212" s="43"/>
      <c r="JR212" s="43"/>
      <c r="JS212" s="43"/>
      <c r="JT212" s="43"/>
      <c r="JU212" s="43"/>
      <c r="JV212" s="43"/>
      <c r="JW212" s="43"/>
      <c r="JX212" s="43"/>
      <c r="JY212" s="43"/>
      <c r="JZ212" s="43"/>
      <c r="KA212" s="43"/>
      <c r="KB212" s="43"/>
      <c r="KC212" s="43"/>
      <c r="KD212" s="43"/>
      <c r="KE212" s="43"/>
      <c r="KF212" s="43"/>
      <c r="KG212" s="43"/>
      <c r="KH212" s="43"/>
      <c r="KI212" s="43"/>
      <c r="KJ212" s="43"/>
      <c r="KK212" s="43"/>
      <c r="KL212" s="43"/>
      <c r="KM212" s="43"/>
      <c r="KN212" s="43"/>
      <c r="KO212" s="43"/>
      <c r="KP212" s="43"/>
      <c r="KQ212" s="43"/>
      <c r="KR212" s="43"/>
      <c r="KS212" s="43"/>
      <c r="KT212" s="43"/>
      <c r="KU212" s="43"/>
      <c r="KV212" s="43"/>
      <c r="KW212" s="43"/>
      <c r="KX212" s="43"/>
      <c r="KY212" s="43"/>
      <c r="KZ212" s="43"/>
      <c r="LA212" s="43"/>
      <c r="LB212" s="43"/>
      <c r="LC212" s="43"/>
      <c r="LD212" s="43"/>
      <c r="LE212" s="43"/>
      <c r="LF212" s="43"/>
      <c r="LG212" s="43"/>
      <c r="LH212" s="43"/>
      <c r="LI212" s="43"/>
      <c r="LJ212" s="43"/>
      <c r="LK212" s="43"/>
      <c r="LL212" s="43"/>
      <c r="LM212" s="43"/>
      <c r="LN212" s="43"/>
      <c r="LO212" s="43"/>
      <c r="LP212" s="43"/>
      <c r="LQ212" s="43"/>
      <c r="LR212" s="43"/>
      <c r="LS212" s="43"/>
      <c r="LT212" s="43"/>
      <c r="LU212" s="43"/>
      <c r="LV212" s="43"/>
      <c r="LW212" s="43"/>
      <c r="LX212" s="43"/>
      <c r="LY212" s="43"/>
      <c r="LZ212" s="43"/>
      <c r="MA212" s="43"/>
      <c r="MB212" s="43"/>
      <c r="MC212" s="43"/>
      <c r="MD212" s="43"/>
      <c r="ME212" s="43"/>
      <c r="MF212" s="43"/>
      <c r="MG212" s="43"/>
      <c r="MH212" s="43"/>
      <c r="MI212" s="43"/>
      <c r="MJ212" s="43"/>
      <c r="MK212" s="43"/>
      <c r="ML212" s="43"/>
      <c r="MM212" s="43"/>
      <c r="MN212" s="43"/>
      <c r="MO212" s="43"/>
      <c r="MP212" s="43"/>
      <c r="MQ212" s="43"/>
      <c r="MR212" s="43"/>
      <c r="MS212" s="43"/>
      <c r="MT212" s="43"/>
      <c r="MU212" s="43"/>
      <c r="MV212" s="43"/>
      <c r="MW212" s="43"/>
      <c r="MX212" s="43"/>
      <c r="MY212" s="43"/>
      <c r="MZ212" s="43"/>
      <c r="NA212" s="43"/>
      <c r="NB212" s="43"/>
      <c r="NC212" s="43"/>
      <c r="ND212" s="43"/>
      <c r="NE212" s="43"/>
      <c r="NF212" s="43"/>
      <c r="NG212" s="43"/>
      <c r="NH212" s="43"/>
      <c r="NI212" s="43"/>
      <c r="NJ212" s="43"/>
      <c r="NK212" s="43"/>
      <c r="NL212" s="43"/>
      <c r="NM212" s="43"/>
      <c r="NN212" s="43"/>
      <c r="NO212" s="43"/>
      <c r="NP212" s="43"/>
      <c r="NQ212" s="43"/>
      <c r="NR212" s="43"/>
      <c r="NS212" s="43"/>
      <c r="NT212" s="43"/>
      <c r="NU212" s="43"/>
      <c r="NV212" s="43"/>
      <c r="NW212" s="43"/>
      <c r="NX212" s="43"/>
      <c r="NY212" s="43"/>
      <c r="NZ212" s="43"/>
      <c r="OA212" s="43"/>
      <c r="OB212" s="43"/>
      <c r="OC212" s="43"/>
      <c r="OD212" s="43"/>
      <c r="OE212" s="43"/>
      <c r="OF212" s="43"/>
      <c r="OG212" s="43"/>
      <c r="OH212" s="43"/>
      <c r="OI212" s="43"/>
      <c r="OJ212" s="43"/>
      <c r="OK212" s="43"/>
      <c r="OL212" s="43"/>
      <c r="OM212" s="43"/>
      <c r="ON212" s="43"/>
      <c r="OO212" s="43"/>
      <c r="OP212" s="43"/>
      <c r="OQ212" s="43"/>
      <c r="OR212" s="43"/>
      <c r="OS212" s="43"/>
      <c r="OT212" s="43"/>
      <c r="OU212" s="43"/>
      <c r="OV212" s="43"/>
      <c r="OW212" s="43"/>
      <c r="OX212" s="43"/>
      <c r="OY212" s="43"/>
      <c r="OZ212" s="43"/>
      <c r="PA212" s="43"/>
      <c r="PB212" s="43"/>
      <c r="PC212" s="43"/>
      <c r="PD212" s="43"/>
      <c r="PE212" s="43"/>
      <c r="PF212" s="43"/>
      <c r="PG212" s="43"/>
      <c r="PH212" s="43"/>
      <c r="PI212" s="43"/>
      <c r="PJ212" s="43"/>
      <c r="PK212" s="43"/>
      <c r="PL212" s="43"/>
      <c r="PM212" s="43"/>
      <c r="PN212" s="43"/>
      <c r="PO212" s="43"/>
      <c r="PP212" s="43"/>
      <c r="PQ212" s="43"/>
      <c r="PR212" s="43"/>
      <c r="PS212" s="43"/>
      <c r="PT212" s="43"/>
      <c r="PU212" s="43"/>
      <c r="PV212" s="43"/>
      <c r="PW212" s="43"/>
      <c r="PX212" s="43"/>
      <c r="PY212" s="43"/>
      <c r="PZ212" s="43"/>
      <c r="QA212" s="43"/>
      <c r="QB212" s="43"/>
      <c r="QC212" s="43"/>
      <c r="QD212" s="43"/>
      <c r="QE212" s="43"/>
      <c r="QF212" s="43"/>
      <c r="QG212" s="43"/>
      <c r="QH212" s="43"/>
      <c r="QI212" s="43"/>
      <c r="QJ212" s="43"/>
      <c r="QK212" s="43"/>
      <c r="QL212" s="43"/>
      <c r="QM212" s="43"/>
      <c r="QN212" s="43"/>
      <c r="QO212" s="43"/>
      <c r="QP212" s="43"/>
      <c r="QQ212" s="43"/>
      <c r="QR212" s="43"/>
      <c r="QS212" s="43"/>
      <c r="QT212" s="43"/>
      <c r="QU212" s="43"/>
      <c r="QV212" s="43"/>
      <c r="QW212" s="43"/>
      <c r="QX212" s="43"/>
      <c r="QY212" s="43"/>
      <c r="QZ212" s="43"/>
      <c r="RA212" s="43"/>
      <c r="RB212" s="43"/>
      <c r="RC212" s="43"/>
      <c r="RD212" s="43"/>
      <c r="RE212" s="43"/>
      <c r="RF212" s="43"/>
      <c r="RG212" s="43"/>
      <c r="RH212" s="43"/>
      <c r="RI212" s="43"/>
      <c r="RJ212" s="43"/>
      <c r="RK212" s="43"/>
      <c r="RL212" s="43"/>
      <c r="RM212" s="43"/>
      <c r="RN212" s="43"/>
      <c r="RO212" s="43"/>
      <c r="RP212" s="43"/>
      <c r="RQ212" s="43"/>
      <c r="RR212" s="43"/>
      <c r="RS212" s="43"/>
      <c r="RT212" s="43"/>
      <c r="RU212" s="43"/>
      <c r="RV212" s="43"/>
      <c r="RW212" s="43"/>
      <c r="RX212" s="43"/>
      <c r="RY212" s="43"/>
      <c r="RZ212" s="43"/>
      <c r="SA212" s="43"/>
      <c r="SB212" s="43"/>
      <c r="SC212" s="43"/>
      <c r="SD212" s="43"/>
      <c r="SE212" s="43"/>
      <c r="SF212" s="43"/>
      <c r="SG212" s="43"/>
      <c r="SH212" s="43"/>
      <c r="SI212" s="43"/>
      <c r="SJ212" s="43"/>
      <c r="SK212" s="43"/>
      <c r="SL212" s="43"/>
      <c r="SM212" s="43"/>
      <c r="SN212" s="43"/>
      <c r="SO212" s="43"/>
      <c r="SP212" s="43"/>
      <c r="SQ212" s="43"/>
      <c r="SR212" s="43"/>
      <c r="SS212" s="43"/>
      <c r="ST212" s="43"/>
      <c r="SU212" s="43"/>
      <c r="SV212" s="43"/>
      <c r="SW212" s="43"/>
      <c r="SX212" s="43"/>
      <c r="SY212" s="43"/>
      <c r="SZ212" s="43"/>
      <c r="TA212" s="43"/>
      <c r="TB212" s="43"/>
      <c r="TC212" s="43"/>
      <c r="TD212" s="43"/>
      <c r="TE212" s="43"/>
      <c r="TF212" s="43"/>
      <c r="TG212" s="43"/>
      <c r="TH212" s="43"/>
      <c r="TI212" s="43"/>
      <c r="TJ212" s="43"/>
      <c r="TK212" s="43"/>
      <c r="TL212" s="43"/>
      <c r="TM212" s="43"/>
      <c r="TN212" s="43"/>
      <c r="TO212" s="43"/>
      <c r="TP212" s="43"/>
      <c r="TQ212" s="43"/>
      <c r="TR212" s="43"/>
      <c r="TS212" s="43"/>
      <c r="TT212" s="43"/>
      <c r="TU212" s="43"/>
      <c r="TV212" s="43"/>
      <c r="TW212" s="43"/>
      <c r="TX212" s="43"/>
      <c r="TY212" s="43"/>
      <c r="TZ212" s="43"/>
      <c r="UA212" s="43"/>
      <c r="UB212" s="43"/>
      <c r="UC212" s="43"/>
      <c r="UD212" s="43"/>
      <c r="UE212" s="43"/>
      <c r="UF212" s="43"/>
      <c r="UG212" s="43"/>
      <c r="UH212" s="43"/>
      <c r="UI212" s="43"/>
      <c r="UJ212" s="43"/>
      <c r="UK212" s="43"/>
      <c r="UL212" s="43"/>
      <c r="UM212" s="43"/>
      <c r="UN212" s="43"/>
      <c r="UO212" s="43"/>
      <c r="UP212" s="43"/>
      <c r="UQ212" s="43"/>
      <c r="UR212" s="43"/>
      <c r="US212" s="43"/>
      <c r="UT212" s="43"/>
      <c r="UU212" s="43"/>
      <c r="UV212" s="43"/>
      <c r="UW212" s="43"/>
      <c r="UX212" s="43"/>
      <c r="UY212" s="43"/>
      <c r="UZ212" s="43"/>
      <c r="VA212" s="43"/>
      <c r="VB212" s="43"/>
      <c r="VC212" s="43"/>
      <c r="VD212" s="43"/>
      <c r="VE212" s="43"/>
      <c r="VF212" s="43"/>
      <c r="VG212" s="43"/>
      <c r="VH212" s="43"/>
      <c r="VI212" s="43"/>
      <c r="VJ212" s="43"/>
      <c r="VK212" s="43"/>
      <c r="VL212" s="43"/>
      <c r="VM212" s="43"/>
      <c r="VN212" s="43"/>
      <c r="VO212" s="43"/>
      <c r="VP212" s="43"/>
      <c r="VQ212" s="43"/>
      <c r="VR212" s="43"/>
      <c r="VS212" s="43"/>
      <c r="VT212" s="43"/>
      <c r="VU212" s="43"/>
      <c r="VV212" s="43"/>
      <c r="VW212" s="43"/>
      <c r="VX212" s="43"/>
      <c r="VY212" s="43"/>
      <c r="VZ212" s="43"/>
      <c r="WA212" s="43"/>
      <c r="WB212" s="43"/>
      <c r="WC212" s="43"/>
      <c r="WD212" s="43"/>
      <c r="WE212" s="43"/>
      <c r="WF212" s="43"/>
      <c r="WG212" s="43"/>
      <c r="WH212" s="43"/>
      <c r="WI212" s="43"/>
      <c r="WJ212" s="43"/>
      <c r="WK212" s="43"/>
      <c r="WL212" s="43"/>
      <c r="WM212" s="43"/>
      <c r="WN212" s="43"/>
      <c r="WO212" s="43"/>
      <c r="WP212" s="43"/>
      <c r="WQ212" s="43"/>
      <c r="WR212" s="43"/>
      <c r="WS212" s="43"/>
      <c r="WT212" s="43"/>
      <c r="WU212" s="43"/>
      <c r="WV212" s="43"/>
      <c r="WW212" s="43"/>
      <c r="WX212" s="43"/>
      <c r="WY212" s="43"/>
      <c r="WZ212" s="43"/>
      <c r="XA212" s="43"/>
      <c r="XB212" s="43"/>
      <c r="XC212" s="43"/>
      <c r="XD212" s="43"/>
      <c r="XE212" s="43"/>
      <c r="XF212" s="43"/>
      <c r="XG212" s="43"/>
      <c r="XH212" s="43"/>
      <c r="XI212" s="43"/>
      <c r="XJ212" s="43"/>
      <c r="XK212" s="43"/>
      <c r="XL212" s="43"/>
      <c r="XM212" s="43"/>
      <c r="XN212" s="43"/>
      <c r="XO212" s="43"/>
      <c r="XP212" s="43"/>
      <c r="XQ212" s="43"/>
      <c r="XR212" s="43"/>
      <c r="XS212" s="43"/>
      <c r="XT212" s="43"/>
      <c r="XU212" s="43"/>
      <c r="XV212" s="43"/>
      <c r="XW212" s="43"/>
      <c r="XX212" s="43"/>
      <c r="XY212" s="43"/>
      <c r="XZ212" s="43"/>
      <c r="YA212" s="43"/>
      <c r="YB212" s="43"/>
      <c r="YC212" s="43"/>
      <c r="YD212" s="43"/>
      <c r="YE212" s="43"/>
      <c r="YF212" s="43"/>
      <c r="YG212" s="43"/>
      <c r="YH212" s="43"/>
      <c r="YI212" s="43"/>
      <c r="YJ212" s="43"/>
      <c r="YK212" s="43"/>
      <c r="YL212" s="43"/>
      <c r="YM212" s="43"/>
      <c r="YN212" s="43"/>
      <c r="YO212" s="43"/>
      <c r="YP212" s="43"/>
      <c r="YQ212" s="43"/>
      <c r="YR212" s="43"/>
      <c r="YS212" s="43"/>
      <c r="YT212" s="43"/>
      <c r="YU212" s="43"/>
      <c r="YV212" s="43"/>
      <c r="YW212" s="43"/>
      <c r="YX212" s="43"/>
      <c r="YY212" s="43"/>
      <c r="YZ212" s="43"/>
      <c r="ZA212" s="43"/>
      <c r="ZB212" s="43"/>
      <c r="ZC212" s="43"/>
      <c r="ZD212" s="43"/>
      <c r="ZE212" s="43"/>
      <c r="ZF212" s="43"/>
      <c r="ZG212" s="43"/>
      <c r="ZH212" s="43"/>
      <c r="ZI212" s="43"/>
      <c r="ZJ212" s="43"/>
      <c r="ZK212" s="43"/>
      <c r="ZL212" s="43"/>
      <c r="ZM212" s="43"/>
      <c r="ZN212" s="43"/>
      <c r="ZO212" s="43"/>
      <c r="ZP212" s="43"/>
      <c r="ZQ212" s="43"/>
      <c r="ZR212" s="43"/>
      <c r="ZS212" s="43"/>
      <c r="ZT212" s="43"/>
      <c r="ZU212" s="43"/>
      <c r="ZV212" s="43"/>
      <c r="ZW212" s="43"/>
      <c r="ZX212" s="43"/>
      <c r="ZY212" s="43"/>
      <c r="ZZ212" s="43"/>
      <c r="AAA212" s="43"/>
      <c r="AAB212" s="43"/>
      <c r="AAC212" s="43"/>
      <c r="AAD212" s="43"/>
      <c r="AAE212" s="43"/>
      <c r="AAF212" s="43"/>
      <c r="AAG212" s="43"/>
      <c r="AAH212" s="43"/>
      <c r="AAI212" s="43"/>
      <c r="AAJ212" s="43"/>
      <c r="AAK212" s="43"/>
      <c r="AAL212" s="43"/>
      <c r="AAM212" s="43"/>
      <c r="AAN212" s="43"/>
      <c r="AAO212" s="43"/>
      <c r="AAP212" s="43"/>
      <c r="AAQ212" s="43"/>
      <c r="AAR212" s="43"/>
      <c r="AAS212" s="43"/>
      <c r="AAT212" s="43"/>
      <c r="AAU212" s="43"/>
      <c r="AAV212" s="43"/>
      <c r="AAW212" s="43"/>
      <c r="AAX212" s="43"/>
      <c r="AAY212" s="43"/>
      <c r="AAZ212" s="43"/>
      <c r="ABA212" s="43"/>
      <c r="ABB212" s="43"/>
      <c r="ABC212" s="43"/>
      <c r="ABD212" s="43"/>
      <c r="ABE212" s="43"/>
      <c r="ABF212" s="43"/>
      <c r="ABG212" s="43"/>
      <c r="ABH212" s="43"/>
      <c r="ABI212" s="43"/>
      <c r="ABJ212" s="43"/>
      <c r="ABK212" s="43"/>
      <c r="ABL212" s="43"/>
      <c r="ABM212" s="43"/>
      <c r="ABN212" s="43"/>
      <c r="ABO212" s="43"/>
      <c r="ABP212" s="43"/>
      <c r="ABQ212" s="43"/>
      <c r="ABR212" s="43"/>
      <c r="ABS212" s="43"/>
      <c r="ABT212" s="43"/>
      <c r="ABU212" s="43"/>
      <c r="ABV212" s="43"/>
      <c r="ABW212" s="43"/>
      <c r="ABX212" s="43"/>
      <c r="ABY212" s="43"/>
      <c r="ABZ212" s="43"/>
      <c r="ACA212" s="43"/>
      <c r="ACB212" s="43"/>
      <c r="ACC212" s="43"/>
      <c r="ACD212" s="43"/>
      <c r="ACE212" s="43"/>
      <c r="ACF212" s="43"/>
      <c r="ACG212" s="43"/>
      <c r="ACH212" s="43"/>
      <c r="ACI212" s="43"/>
      <c r="ACJ212" s="43"/>
      <c r="ACK212" s="43"/>
      <c r="ACL212" s="43"/>
      <c r="ACM212" s="43"/>
      <c r="ACN212" s="43"/>
      <c r="ACO212" s="43"/>
      <c r="ACP212" s="43"/>
      <c r="ACQ212" s="43"/>
      <c r="ACR212" s="43"/>
      <c r="ACS212" s="43"/>
      <c r="ACT212" s="43"/>
      <c r="ACU212" s="43"/>
      <c r="ACV212" s="43"/>
      <c r="ACW212" s="43"/>
      <c r="ACX212" s="43"/>
      <c r="ACY212" s="43"/>
      <c r="ACZ212" s="43"/>
      <c r="ADA212" s="43"/>
      <c r="ADB212" s="43"/>
      <c r="ADC212" s="43"/>
      <c r="ADD212" s="43"/>
      <c r="ADE212" s="43"/>
      <c r="ADF212" s="43"/>
      <c r="ADG212" s="43"/>
      <c r="ADH212" s="43"/>
      <c r="ADI212" s="43"/>
      <c r="ADJ212" s="43"/>
      <c r="ADK212" s="43"/>
      <c r="ADL212" s="43"/>
      <c r="ADM212" s="43"/>
      <c r="ADN212" s="43"/>
      <c r="ADO212" s="43"/>
      <c r="ADP212" s="43"/>
      <c r="ADQ212" s="43"/>
      <c r="ADR212" s="43"/>
      <c r="ADS212" s="43"/>
      <c r="ADT212" s="43"/>
      <c r="ADU212" s="43"/>
      <c r="ADV212" s="43"/>
      <c r="ADW212" s="43"/>
      <c r="ADX212" s="43"/>
      <c r="ADY212" s="43"/>
      <c r="ADZ212" s="43"/>
      <c r="AEA212" s="43"/>
      <c r="AEB212" s="43"/>
      <c r="AEC212" s="43"/>
      <c r="AED212" s="43"/>
      <c r="AEE212" s="43"/>
      <c r="AEF212" s="43"/>
      <c r="AEG212" s="43"/>
      <c r="AEH212" s="43"/>
      <c r="AEI212" s="43"/>
      <c r="AEJ212" s="43"/>
      <c r="AEK212" s="43"/>
      <c r="AEL212" s="43"/>
      <c r="AEM212" s="43"/>
      <c r="AEN212" s="43"/>
      <c r="AEO212" s="43"/>
      <c r="AEP212" s="43"/>
      <c r="AEQ212" s="43"/>
      <c r="AER212" s="43"/>
      <c r="AES212" s="43"/>
      <c r="AET212" s="43"/>
      <c r="AEU212" s="43"/>
      <c r="AEV212" s="43"/>
      <c r="AEW212" s="43"/>
      <c r="AEX212" s="43"/>
      <c r="AEY212" s="43"/>
      <c r="AEZ212" s="43"/>
      <c r="AFA212" s="43"/>
      <c r="AFB212" s="43"/>
      <c r="AFC212" s="43"/>
      <c r="AFD212" s="43"/>
      <c r="AFE212" s="43"/>
      <c r="AFF212" s="43"/>
      <c r="AFG212" s="43"/>
      <c r="AFH212" s="43"/>
      <c r="AFI212" s="43"/>
      <c r="AFJ212" s="43"/>
      <c r="AFK212" s="43"/>
      <c r="AFL212" s="43"/>
      <c r="AFM212" s="43"/>
      <c r="AFN212" s="43"/>
      <c r="AFO212" s="43"/>
      <c r="AFP212" s="43"/>
      <c r="AFQ212" s="43"/>
      <c r="AFR212" s="43"/>
      <c r="AFS212" s="43"/>
      <c r="AFT212" s="43"/>
      <c r="AFU212" s="43"/>
      <c r="AFV212" s="43"/>
      <c r="AFW212" s="43"/>
      <c r="AFX212" s="43"/>
      <c r="AFY212" s="43"/>
      <c r="AFZ212" s="43"/>
      <c r="AGA212" s="43"/>
      <c r="AGB212" s="43"/>
      <c r="AGC212" s="43"/>
      <c r="AGD212" s="43"/>
      <c r="AGE212" s="43"/>
      <c r="AGF212" s="43"/>
      <c r="AGG212" s="43"/>
      <c r="AGH212" s="43"/>
      <c r="AGI212" s="43"/>
      <c r="AGJ212" s="43"/>
      <c r="AGK212" s="43"/>
      <c r="AGL212" s="43"/>
      <c r="AGM212" s="43"/>
      <c r="AGN212" s="43"/>
      <c r="AGO212" s="43"/>
      <c r="AGP212" s="43"/>
      <c r="AGQ212" s="43"/>
      <c r="AGR212" s="43"/>
      <c r="AGS212" s="43"/>
      <c r="AGT212" s="43"/>
      <c r="AGU212" s="43"/>
      <c r="AGV212" s="43"/>
      <c r="AGW212" s="43"/>
      <c r="AGX212" s="43"/>
      <c r="AGY212" s="43"/>
      <c r="AGZ212" s="43"/>
      <c r="AHA212" s="43"/>
      <c r="AHB212" s="43"/>
      <c r="AHC212" s="43"/>
      <c r="AHD212" s="43"/>
      <c r="AHE212" s="43"/>
      <c r="AHF212" s="43"/>
      <c r="AHG212" s="43"/>
      <c r="AHH212" s="43"/>
      <c r="AHI212" s="43"/>
      <c r="AHJ212" s="43"/>
      <c r="AHK212" s="43"/>
      <c r="AHL212" s="43"/>
      <c r="AHM212" s="43"/>
      <c r="AHN212" s="43"/>
      <c r="AHO212" s="43"/>
      <c r="AHP212" s="43"/>
      <c r="AHQ212" s="43"/>
      <c r="AHR212" s="43"/>
      <c r="AHS212" s="43"/>
      <c r="AHT212" s="43"/>
      <c r="AHU212" s="43"/>
      <c r="AHV212" s="43"/>
      <c r="AHW212" s="43"/>
      <c r="AHX212" s="43"/>
      <c r="AHY212" s="43"/>
      <c r="AHZ212" s="43"/>
      <c r="AIA212" s="43"/>
      <c r="AIB212" s="43"/>
      <c r="AIC212" s="43"/>
      <c r="AID212" s="43"/>
      <c r="AIE212" s="43"/>
      <c r="AIF212" s="43"/>
      <c r="AIG212" s="43"/>
      <c r="AIH212" s="43"/>
      <c r="AII212" s="43"/>
      <c r="AIJ212" s="43"/>
      <c r="AIK212" s="43"/>
      <c r="AIL212" s="43"/>
      <c r="AIM212" s="43"/>
      <c r="AIN212" s="43"/>
      <c r="AIO212" s="43"/>
      <c r="AIP212" s="43"/>
      <c r="AIQ212" s="43"/>
      <c r="AIR212" s="43"/>
      <c r="AIS212" s="43"/>
      <c r="AIT212" s="43"/>
      <c r="AIU212" s="43"/>
      <c r="AIV212" s="43"/>
      <c r="AIW212" s="43"/>
      <c r="AIX212" s="43"/>
      <c r="AIY212" s="43"/>
      <c r="AIZ212" s="43"/>
      <c r="AJA212" s="43"/>
      <c r="AJB212" s="43"/>
      <c r="AJC212" s="43"/>
      <c r="AJD212" s="43"/>
      <c r="AJE212" s="43"/>
      <c r="AJF212" s="43"/>
      <c r="AJG212" s="43"/>
      <c r="AJH212" s="43"/>
      <c r="AJI212" s="43"/>
      <c r="AJJ212" s="43"/>
      <c r="AJK212" s="43"/>
      <c r="AJL212" s="43"/>
      <c r="AJM212" s="43"/>
      <c r="AJN212" s="43"/>
      <c r="AJO212" s="43"/>
      <c r="AJP212" s="43"/>
      <c r="AJQ212" s="43"/>
      <c r="AJR212" s="43"/>
      <c r="AJS212" s="43"/>
      <c r="AJT212" s="43"/>
      <c r="AJU212" s="43"/>
      <c r="AJV212" s="43"/>
      <c r="AJW212" s="43"/>
      <c r="AJX212" s="43"/>
      <c r="AJY212" s="43"/>
      <c r="AJZ212" s="43"/>
      <c r="AKA212" s="43"/>
      <c r="AKB212" s="43"/>
      <c r="AKC212" s="43"/>
      <c r="AKD212" s="43"/>
      <c r="AKE212" s="43"/>
      <c r="AKF212" s="43"/>
      <c r="AKG212" s="43"/>
      <c r="AKH212" s="43"/>
      <c r="AKI212" s="43"/>
      <c r="AKJ212" s="43"/>
      <c r="AKK212" s="43"/>
      <c r="AKL212" s="43"/>
      <c r="AKM212" s="43"/>
      <c r="AKN212" s="43"/>
      <c r="AKO212" s="43"/>
      <c r="AKP212" s="43"/>
      <c r="AKQ212" s="43"/>
      <c r="AKR212" s="43"/>
      <c r="AKS212" s="43"/>
      <c r="AKT212" s="43"/>
      <c r="AKU212" s="43"/>
      <c r="AKV212" s="43"/>
      <c r="AKW212" s="43"/>
      <c r="AKX212" s="43"/>
      <c r="AKY212" s="43"/>
      <c r="AKZ212" s="43"/>
      <c r="ALA212" s="43"/>
      <c r="ALB212" s="43"/>
      <c r="ALC212" s="43"/>
      <c r="ALD212" s="43"/>
      <c r="ALE212" s="43"/>
      <c r="ALF212" s="43"/>
      <c r="ALG212" s="43"/>
      <c r="ALH212" s="43"/>
      <c r="ALI212" s="43"/>
      <c r="ALJ212" s="43"/>
      <c r="ALK212" s="43"/>
      <c r="ALL212" s="43"/>
      <c r="ALM212" s="43"/>
      <c r="ALN212" s="43"/>
      <c r="ALO212" s="43"/>
      <c r="ALP212" s="43"/>
      <c r="ALQ212" s="43"/>
      <c r="ALR212" s="43"/>
      <c r="ALS212" s="43"/>
      <c r="ALT212" s="43"/>
      <c r="ALU212" s="43"/>
      <c r="ALV212" s="43"/>
      <c r="ALW212" s="43"/>
      <c r="ALX212" s="43"/>
      <c r="ALY212" s="43"/>
      <c r="ALZ212" s="43"/>
      <c r="AMA212" s="43"/>
      <c r="AMB212" s="43"/>
      <c r="AMC212" s="43"/>
      <c r="AMD212" s="43"/>
      <c r="AME212" s="43"/>
      <c r="AMF212" s="43"/>
      <c r="AMG212" s="43"/>
      <c r="AMH212" s="43"/>
      <c r="AMI212" s="43"/>
      <c r="AMJ212" s="43"/>
      <c r="AMK212" s="43"/>
      <c r="AML212" s="43"/>
      <c r="AMM212" s="43"/>
      <c r="AMN212" s="43"/>
      <c r="AMO212" s="43"/>
      <c r="AMP212" s="43"/>
      <c r="AMQ212" s="43"/>
      <c r="AMR212" s="43"/>
      <c r="AMS212" s="43"/>
      <c r="AMT212" s="43"/>
    </row>
    <row r="213" spans="1:1034" hidden="1" x14ac:dyDescent="0.2">
      <c r="A213" s="326"/>
      <c r="B213" s="44">
        <v>41</v>
      </c>
      <c r="C213" s="45" t="s">
        <v>172</v>
      </c>
      <c r="D213" s="363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3"/>
      <c r="JA213" s="43"/>
      <c r="JB213" s="43"/>
      <c r="JC213" s="43"/>
      <c r="JD213" s="43"/>
      <c r="JE213" s="43"/>
      <c r="JF213" s="43"/>
      <c r="JG213" s="43"/>
      <c r="JH213" s="43"/>
      <c r="JI213" s="43"/>
      <c r="JJ213" s="43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3"/>
      <c r="KI213" s="43"/>
      <c r="KJ213" s="43"/>
      <c r="KK213" s="43"/>
      <c r="KL213" s="43"/>
      <c r="KM213" s="43"/>
      <c r="KN213" s="43"/>
      <c r="KO213" s="43"/>
      <c r="KP213" s="43"/>
      <c r="KQ213" s="43"/>
      <c r="KR213" s="43"/>
      <c r="KS213" s="43"/>
      <c r="KT213" s="43"/>
      <c r="KU213" s="43"/>
      <c r="KV213" s="43"/>
      <c r="KW213" s="43"/>
      <c r="KX213" s="43"/>
      <c r="KY213" s="43"/>
      <c r="KZ213" s="43"/>
      <c r="LA213" s="43"/>
      <c r="LB213" s="43"/>
      <c r="LC213" s="43"/>
      <c r="LD213" s="43"/>
      <c r="LE213" s="43"/>
      <c r="LF213" s="43"/>
      <c r="LG213" s="43"/>
      <c r="LH213" s="43"/>
      <c r="LI213" s="43"/>
      <c r="LJ213" s="43"/>
      <c r="LK213" s="43"/>
      <c r="LL213" s="43"/>
      <c r="LM213" s="43"/>
      <c r="LN213" s="43"/>
      <c r="LO213" s="43"/>
      <c r="LP213" s="43"/>
      <c r="LQ213" s="43"/>
      <c r="LR213" s="43"/>
      <c r="LS213" s="43"/>
      <c r="LT213" s="43"/>
      <c r="LU213" s="43"/>
      <c r="LV213" s="43"/>
      <c r="LW213" s="43"/>
      <c r="LX213" s="43"/>
      <c r="LY213" s="43"/>
      <c r="LZ213" s="43"/>
      <c r="MA213" s="43"/>
      <c r="MB213" s="43"/>
      <c r="MC213" s="43"/>
      <c r="MD213" s="43"/>
      <c r="ME213" s="43"/>
      <c r="MF213" s="43"/>
      <c r="MG213" s="43"/>
      <c r="MH213" s="43"/>
      <c r="MI213" s="43"/>
      <c r="MJ213" s="43"/>
      <c r="MK213" s="43"/>
      <c r="ML213" s="43"/>
      <c r="MM213" s="43"/>
      <c r="MN213" s="43"/>
      <c r="MO213" s="43"/>
      <c r="MP213" s="43"/>
      <c r="MQ213" s="43"/>
      <c r="MR213" s="43"/>
      <c r="MS213" s="43"/>
      <c r="MT213" s="43"/>
      <c r="MU213" s="43"/>
      <c r="MV213" s="43"/>
      <c r="MW213" s="43"/>
      <c r="MX213" s="43"/>
      <c r="MY213" s="43"/>
      <c r="MZ213" s="43"/>
      <c r="NA213" s="43"/>
      <c r="NB213" s="43"/>
      <c r="NC213" s="43"/>
      <c r="ND213" s="43"/>
      <c r="NE213" s="43"/>
      <c r="NF213" s="43"/>
      <c r="NG213" s="43"/>
      <c r="NH213" s="43"/>
      <c r="NI213" s="43"/>
      <c r="NJ213" s="43"/>
      <c r="NK213" s="43"/>
      <c r="NL213" s="43"/>
      <c r="NM213" s="43"/>
      <c r="NN213" s="43"/>
      <c r="NO213" s="43"/>
      <c r="NP213" s="43"/>
      <c r="NQ213" s="43"/>
      <c r="NR213" s="43"/>
      <c r="NS213" s="43"/>
      <c r="NT213" s="43"/>
      <c r="NU213" s="43"/>
      <c r="NV213" s="43"/>
      <c r="NW213" s="43"/>
      <c r="NX213" s="43"/>
      <c r="NY213" s="43"/>
      <c r="NZ213" s="43"/>
      <c r="OA213" s="43"/>
      <c r="OB213" s="43"/>
      <c r="OC213" s="43"/>
      <c r="OD213" s="43"/>
      <c r="OE213" s="43"/>
      <c r="OF213" s="43"/>
      <c r="OG213" s="43"/>
      <c r="OH213" s="43"/>
      <c r="OI213" s="43"/>
      <c r="OJ213" s="43"/>
      <c r="OK213" s="43"/>
      <c r="OL213" s="43"/>
      <c r="OM213" s="43"/>
      <c r="ON213" s="43"/>
      <c r="OO213" s="43"/>
      <c r="OP213" s="43"/>
      <c r="OQ213" s="43"/>
      <c r="OR213" s="43"/>
      <c r="OS213" s="43"/>
      <c r="OT213" s="43"/>
      <c r="OU213" s="43"/>
      <c r="OV213" s="43"/>
      <c r="OW213" s="43"/>
      <c r="OX213" s="43"/>
      <c r="OY213" s="43"/>
      <c r="OZ213" s="43"/>
      <c r="PA213" s="43"/>
      <c r="PB213" s="43"/>
      <c r="PC213" s="43"/>
      <c r="PD213" s="43"/>
      <c r="PE213" s="43"/>
      <c r="PF213" s="43"/>
      <c r="PG213" s="43"/>
      <c r="PH213" s="43"/>
      <c r="PI213" s="43"/>
      <c r="PJ213" s="43"/>
      <c r="PK213" s="43"/>
      <c r="PL213" s="43"/>
      <c r="PM213" s="43"/>
      <c r="PN213" s="43"/>
      <c r="PO213" s="43"/>
      <c r="PP213" s="43"/>
      <c r="PQ213" s="43"/>
      <c r="PR213" s="43"/>
      <c r="PS213" s="43"/>
      <c r="PT213" s="43"/>
      <c r="PU213" s="43"/>
      <c r="PV213" s="43"/>
      <c r="PW213" s="43"/>
      <c r="PX213" s="43"/>
      <c r="PY213" s="43"/>
      <c r="PZ213" s="43"/>
      <c r="QA213" s="43"/>
      <c r="QB213" s="43"/>
      <c r="QC213" s="43"/>
      <c r="QD213" s="43"/>
      <c r="QE213" s="43"/>
      <c r="QF213" s="43"/>
      <c r="QG213" s="43"/>
      <c r="QH213" s="43"/>
      <c r="QI213" s="43"/>
      <c r="QJ213" s="43"/>
      <c r="QK213" s="43"/>
      <c r="QL213" s="43"/>
      <c r="QM213" s="43"/>
      <c r="QN213" s="43"/>
      <c r="QO213" s="43"/>
      <c r="QP213" s="43"/>
      <c r="QQ213" s="43"/>
      <c r="QR213" s="43"/>
      <c r="QS213" s="43"/>
      <c r="QT213" s="43"/>
      <c r="QU213" s="43"/>
      <c r="QV213" s="43"/>
      <c r="QW213" s="43"/>
      <c r="QX213" s="43"/>
      <c r="QY213" s="43"/>
      <c r="QZ213" s="43"/>
      <c r="RA213" s="43"/>
      <c r="RB213" s="43"/>
      <c r="RC213" s="43"/>
      <c r="RD213" s="43"/>
      <c r="RE213" s="43"/>
      <c r="RF213" s="43"/>
      <c r="RG213" s="43"/>
      <c r="RH213" s="43"/>
      <c r="RI213" s="43"/>
      <c r="RJ213" s="43"/>
      <c r="RK213" s="43"/>
      <c r="RL213" s="43"/>
      <c r="RM213" s="43"/>
      <c r="RN213" s="43"/>
      <c r="RO213" s="43"/>
      <c r="RP213" s="43"/>
      <c r="RQ213" s="43"/>
      <c r="RR213" s="43"/>
      <c r="RS213" s="43"/>
      <c r="RT213" s="43"/>
      <c r="RU213" s="43"/>
      <c r="RV213" s="43"/>
      <c r="RW213" s="43"/>
      <c r="RX213" s="43"/>
      <c r="RY213" s="43"/>
      <c r="RZ213" s="43"/>
      <c r="SA213" s="43"/>
      <c r="SB213" s="43"/>
      <c r="SC213" s="43"/>
      <c r="SD213" s="43"/>
      <c r="SE213" s="43"/>
      <c r="SF213" s="43"/>
      <c r="SG213" s="43"/>
      <c r="SH213" s="43"/>
      <c r="SI213" s="43"/>
      <c r="SJ213" s="43"/>
      <c r="SK213" s="43"/>
      <c r="SL213" s="43"/>
      <c r="SM213" s="43"/>
      <c r="SN213" s="43"/>
      <c r="SO213" s="43"/>
      <c r="SP213" s="43"/>
      <c r="SQ213" s="43"/>
      <c r="SR213" s="43"/>
      <c r="SS213" s="43"/>
      <c r="ST213" s="43"/>
      <c r="SU213" s="43"/>
      <c r="SV213" s="43"/>
      <c r="SW213" s="43"/>
      <c r="SX213" s="43"/>
      <c r="SY213" s="43"/>
      <c r="SZ213" s="43"/>
      <c r="TA213" s="43"/>
      <c r="TB213" s="43"/>
      <c r="TC213" s="43"/>
      <c r="TD213" s="43"/>
      <c r="TE213" s="43"/>
      <c r="TF213" s="43"/>
      <c r="TG213" s="43"/>
      <c r="TH213" s="43"/>
      <c r="TI213" s="43"/>
      <c r="TJ213" s="43"/>
      <c r="TK213" s="43"/>
      <c r="TL213" s="43"/>
      <c r="TM213" s="43"/>
      <c r="TN213" s="43"/>
      <c r="TO213" s="43"/>
      <c r="TP213" s="43"/>
      <c r="TQ213" s="43"/>
      <c r="TR213" s="43"/>
      <c r="TS213" s="43"/>
      <c r="TT213" s="43"/>
      <c r="TU213" s="43"/>
      <c r="TV213" s="43"/>
      <c r="TW213" s="43"/>
      <c r="TX213" s="43"/>
      <c r="TY213" s="43"/>
      <c r="TZ213" s="43"/>
      <c r="UA213" s="43"/>
      <c r="UB213" s="43"/>
      <c r="UC213" s="43"/>
      <c r="UD213" s="43"/>
      <c r="UE213" s="43"/>
      <c r="UF213" s="43"/>
      <c r="UG213" s="43"/>
      <c r="UH213" s="43"/>
      <c r="UI213" s="43"/>
      <c r="UJ213" s="43"/>
      <c r="UK213" s="43"/>
      <c r="UL213" s="43"/>
      <c r="UM213" s="43"/>
      <c r="UN213" s="43"/>
      <c r="UO213" s="43"/>
      <c r="UP213" s="43"/>
      <c r="UQ213" s="43"/>
      <c r="UR213" s="43"/>
      <c r="US213" s="43"/>
      <c r="UT213" s="43"/>
      <c r="UU213" s="43"/>
      <c r="UV213" s="43"/>
      <c r="UW213" s="43"/>
      <c r="UX213" s="43"/>
      <c r="UY213" s="43"/>
      <c r="UZ213" s="43"/>
      <c r="VA213" s="43"/>
      <c r="VB213" s="43"/>
      <c r="VC213" s="43"/>
      <c r="VD213" s="43"/>
      <c r="VE213" s="43"/>
      <c r="VF213" s="43"/>
      <c r="VG213" s="43"/>
      <c r="VH213" s="43"/>
      <c r="VI213" s="43"/>
      <c r="VJ213" s="43"/>
      <c r="VK213" s="43"/>
      <c r="VL213" s="43"/>
      <c r="VM213" s="43"/>
      <c r="VN213" s="43"/>
      <c r="VO213" s="43"/>
      <c r="VP213" s="43"/>
      <c r="VQ213" s="43"/>
      <c r="VR213" s="43"/>
      <c r="VS213" s="43"/>
      <c r="VT213" s="43"/>
      <c r="VU213" s="43"/>
      <c r="VV213" s="43"/>
      <c r="VW213" s="43"/>
      <c r="VX213" s="43"/>
      <c r="VY213" s="43"/>
      <c r="VZ213" s="43"/>
      <c r="WA213" s="43"/>
      <c r="WB213" s="43"/>
      <c r="WC213" s="43"/>
      <c r="WD213" s="43"/>
      <c r="WE213" s="43"/>
      <c r="WF213" s="43"/>
      <c r="WG213" s="43"/>
      <c r="WH213" s="43"/>
      <c r="WI213" s="43"/>
      <c r="WJ213" s="43"/>
      <c r="WK213" s="43"/>
      <c r="WL213" s="43"/>
      <c r="WM213" s="43"/>
      <c r="WN213" s="43"/>
      <c r="WO213" s="43"/>
      <c r="WP213" s="43"/>
      <c r="WQ213" s="43"/>
      <c r="WR213" s="43"/>
      <c r="WS213" s="43"/>
      <c r="WT213" s="43"/>
      <c r="WU213" s="43"/>
      <c r="WV213" s="43"/>
      <c r="WW213" s="43"/>
      <c r="WX213" s="43"/>
      <c r="WY213" s="43"/>
      <c r="WZ213" s="43"/>
      <c r="XA213" s="43"/>
      <c r="XB213" s="43"/>
      <c r="XC213" s="43"/>
      <c r="XD213" s="43"/>
      <c r="XE213" s="43"/>
      <c r="XF213" s="43"/>
      <c r="XG213" s="43"/>
      <c r="XH213" s="43"/>
      <c r="XI213" s="43"/>
      <c r="XJ213" s="43"/>
      <c r="XK213" s="43"/>
      <c r="XL213" s="43"/>
      <c r="XM213" s="43"/>
      <c r="XN213" s="43"/>
      <c r="XO213" s="43"/>
      <c r="XP213" s="43"/>
      <c r="XQ213" s="43"/>
      <c r="XR213" s="43"/>
      <c r="XS213" s="43"/>
      <c r="XT213" s="43"/>
      <c r="XU213" s="43"/>
      <c r="XV213" s="43"/>
      <c r="XW213" s="43"/>
      <c r="XX213" s="43"/>
      <c r="XY213" s="43"/>
      <c r="XZ213" s="43"/>
      <c r="YA213" s="43"/>
      <c r="YB213" s="43"/>
      <c r="YC213" s="43"/>
      <c r="YD213" s="43"/>
      <c r="YE213" s="43"/>
      <c r="YF213" s="43"/>
      <c r="YG213" s="43"/>
      <c r="YH213" s="43"/>
      <c r="YI213" s="43"/>
      <c r="YJ213" s="43"/>
      <c r="YK213" s="43"/>
      <c r="YL213" s="43"/>
      <c r="YM213" s="43"/>
      <c r="YN213" s="43"/>
      <c r="YO213" s="43"/>
      <c r="YP213" s="43"/>
      <c r="YQ213" s="43"/>
      <c r="YR213" s="43"/>
      <c r="YS213" s="43"/>
      <c r="YT213" s="43"/>
      <c r="YU213" s="43"/>
      <c r="YV213" s="43"/>
      <c r="YW213" s="43"/>
      <c r="YX213" s="43"/>
      <c r="YY213" s="43"/>
      <c r="YZ213" s="43"/>
      <c r="ZA213" s="43"/>
      <c r="ZB213" s="43"/>
      <c r="ZC213" s="43"/>
      <c r="ZD213" s="43"/>
      <c r="ZE213" s="43"/>
      <c r="ZF213" s="43"/>
      <c r="ZG213" s="43"/>
      <c r="ZH213" s="43"/>
      <c r="ZI213" s="43"/>
      <c r="ZJ213" s="43"/>
      <c r="ZK213" s="43"/>
      <c r="ZL213" s="43"/>
      <c r="ZM213" s="43"/>
      <c r="ZN213" s="43"/>
      <c r="ZO213" s="43"/>
      <c r="ZP213" s="43"/>
      <c r="ZQ213" s="43"/>
      <c r="ZR213" s="43"/>
      <c r="ZS213" s="43"/>
      <c r="ZT213" s="43"/>
      <c r="ZU213" s="43"/>
      <c r="ZV213" s="43"/>
      <c r="ZW213" s="43"/>
      <c r="ZX213" s="43"/>
      <c r="ZY213" s="43"/>
      <c r="ZZ213" s="43"/>
      <c r="AAA213" s="43"/>
      <c r="AAB213" s="43"/>
      <c r="AAC213" s="43"/>
      <c r="AAD213" s="43"/>
      <c r="AAE213" s="43"/>
      <c r="AAF213" s="43"/>
      <c r="AAG213" s="43"/>
      <c r="AAH213" s="43"/>
      <c r="AAI213" s="43"/>
      <c r="AAJ213" s="43"/>
      <c r="AAK213" s="43"/>
      <c r="AAL213" s="43"/>
      <c r="AAM213" s="43"/>
      <c r="AAN213" s="43"/>
      <c r="AAO213" s="43"/>
      <c r="AAP213" s="43"/>
      <c r="AAQ213" s="43"/>
      <c r="AAR213" s="43"/>
      <c r="AAS213" s="43"/>
      <c r="AAT213" s="43"/>
      <c r="AAU213" s="43"/>
      <c r="AAV213" s="43"/>
      <c r="AAW213" s="43"/>
      <c r="AAX213" s="43"/>
      <c r="AAY213" s="43"/>
      <c r="AAZ213" s="43"/>
      <c r="ABA213" s="43"/>
      <c r="ABB213" s="43"/>
      <c r="ABC213" s="43"/>
      <c r="ABD213" s="43"/>
      <c r="ABE213" s="43"/>
      <c r="ABF213" s="43"/>
      <c r="ABG213" s="43"/>
      <c r="ABH213" s="43"/>
      <c r="ABI213" s="43"/>
      <c r="ABJ213" s="43"/>
      <c r="ABK213" s="43"/>
      <c r="ABL213" s="43"/>
      <c r="ABM213" s="43"/>
      <c r="ABN213" s="43"/>
      <c r="ABO213" s="43"/>
      <c r="ABP213" s="43"/>
      <c r="ABQ213" s="43"/>
      <c r="ABR213" s="43"/>
      <c r="ABS213" s="43"/>
      <c r="ABT213" s="43"/>
      <c r="ABU213" s="43"/>
      <c r="ABV213" s="43"/>
      <c r="ABW213" s="43"/>
      <c r="ABX213" s="43"/>
      <c r="ABY213" s="43"/>
      <c r="ABZ213" s="43"/>
      <c r="ACA213" s="43"/>
      <c r="ACB213" s="43"/>
      <c r="ACC213" s="43"/>
      <c r="ACD213" s="43"/>
      <c r="ACE213" s="43"/>
      <c r="ACF213" s="43"/>
      <c r="ACG213" s="43"/>
      <c r="ACH213" s="43"/>
      <c r="ACI213" s="43"/>
      <c r="ACJ213" s="43"/>
      <c r="ACK213" s="43"/>
      <c r="ACL213" s="43"/>
      <c r="ACM213" s="43"/>
      <c r="ACN213" s="43"/>
      <c r="ACO213" s="43"/>
      <c r="ACP213" s="43"/>
      <c r="ACQ213" s="43"/>
      <c r="ACR213" s="43"/>
      <c r="ACS213" s="43"/>
      <c r="ACT213" s="43"/>
      <c r="ACU213" s="43"/>
      <c r="ACV213" s="43"/>
      <c r="ACW213" s="43"/>
      <c r="ACX213" s="43"/>
      <c r="ACY213" s="43"/>
      <c r="ACZ213" s="43"/>
      <c r="ADA213" s="43"/>
      <c r="ADB213" s="43"/>
      <c r="ADC213" s="43"/>
      <c r="ADD213" s="43"/>
      <c r="ADE213" s="43"/>
      <c r="ADF213" s="43"/>
      <c r="ADG213" s="43"/>
      <c r="ADH213" s="43"/>
      <c r="ADI213" s="43"/>
      <c r="ADJ213" s="43"/>
      <c r="ADK213" s="43"/>
      <c r="ADL213" s="43"/>
      <c r="ADM213" s="43"/>
      <c r="ADN213" s="43"/>
      <c r="ADO213" s="43"/>
      <c r="ADP213" s="43"/>
      <c r="ADQ213" s="43"/>
      <c r="ADR213" s="43"/>
      <c r="ADS213" s="43"/>
      <c r="ADT213" s="43"/>
      <c r="ADU213" s="43"/>
      <c r="ADV213" s="43"/>
      <c r="ADW213" s="43"/>
      <c r="ADX213" s="43"/>
      <c r="ADY213" s="43"/>
      <c r="ADZ213" s="43"/>
      <c r="AEA213" s="43"/>
      <c r="AEB213" s="43"/>
      <c r="AEC213" s="43"/>
      <c r="AED213" s="43"/>
      <c r="AEE213" s="43"/>
      <c r="AEF213" s="43"/>
      <c r="AEG213" s="43"/>
      <c r="AEH213" s="43"/>
      <c r="AEI213" s="43"/>
      <c r="AEJ213" s="43"/>
      <c r="AEK213" s="43"/>
      <c r="AEL213" s="43"/>
      <c r="AEM213" s="43"/>
      <c r="AEN213" s="43"/>
      <c r="AEO213" s="43"/>
      <c r="AEP213" s="43"/>
      <c r="AEQ213" s="43"/>
      <c r="AER213" s="43"/>
      <c r="AES213" s="43"/>
      <c r="AET213" s="43"/>
      <c r="AEU213" s="43"/>
      <c r="AEV213" s="43"/>
      <c r="AEW213" s="43"/>
      <c r="AEX213" s="43"/>
      <c r="AEY213" s="43"/>
      <c r="AEZ213" s="43"/>
      <c r="AFA213" s="43"/>
      <c r="AFB213" s="43"/>
      <c r="AFC213" s="43"/>
      <c r="AFD213" s="43"/>
      <c r="AFE213" s="43"/>
      <c r="AFF213" s="43"/>
      <c r="AFG213" s="43"/>
      <c r="AFH213" s="43"/>
      <c r="AFI213" s="43"/>
      <c r="AFJ213" s="43"/>
      <c r="AFK213" s="43"/>
      <c r="AFL213" s="43"/>
      <c r="AFM213" s="43"/>
      <c r="AFN213" s="43"/>
      <c r="AFO213" s="43"/>
      <c r="AFP213" s="43"/>
      <c r="AFQ213" s="43"/>
      <c r="AFR213" s="43"/>
      <c r="AFS213" s="43"/>
      <c r="AFT213" s="43"/>
      <c r="AFU213" s="43"/>
      <c r="AFV213" s="43"/>
      <c r="AFW213" s="43"/>
      <c r="AFX213" s="43"/>
      <c r="AFY213" s="43"/>
      <c r="AFZ213" s="43"/>
      <c r="AGA213" s="43"/>
      <c r="AGB213" s="43"/>
      <c r="AGC213" s="43"/>
      <c r="AGD213" s="43"/>
      <c r="AGE213" s="43"/>
      <c r="AGF213" s="43"/>
      <c r="AGG213" s="43"/>
      <c r="AGH213" s="43"/>
      <c r="AGI213" s="43"/>
      <c r="AGJ213" s="43"/>
      <c r="AGK213" s="43"/>
      <c r="AGL213" s="43"/>
      <c r="AGM213" s="43"/>
      <c r="AGN213" s="43"/>
      <c r="AGO213" s="43"/>
      <c r="AGP213" s="43"/>
      <c r="AGQ213" s="43"/>
      <c r="AGR213" s="43"/>
      <c r="AGS213" s="43"/>
      <c r="AGT213" s="43"/>
      <c r="AGU213" s="43"/>
      <c r="AGV213" s="43"/>
      <c r="AGW213" s="43"/>
      <c r="AGX213" s="43"/>
      <c r="AGY213" s="43"/>
      <c r="AGZ213" s="43"/>
      <c r="AHA213" s="43"/>
      <c r="AHB213" s="43"/>
      <c r="AHC213" s="43"/>
      <c r="AHD213" s="43"/>
      <c r="AHE213" s="43"/>
      <c r="AHF213" s="43"/>
      <c r="AHG213" s="43"/>
      <c r="AHH213" s="43"/>
      <c r="AHI213" s="43"/>
      <c r="AHJ213" s="43"/>
      <c r="AHK213" s="43"/>
      <c r="AHL213" s="43"/>
      <c r="AHM213" s="43"/>
      <c r="AHN213" s="43"/>
      <c r="AHO213" s="43"/>
      <c r="AHP213" s="43"/>
      <c r="AHQ213" s="43"/>
      <c r="AHR213" s="43"/>
      <c r="AHS213" s="43"/>
      <c r="AHT213" s="43"/>
      <c r="AHU213" s="43"/>
      <c r="AHV213" s="43"/>
      <c r="AHW213" s="43"/>
      <c r="AHX213" s="43"/>
      <c r="AHY213" s="43"/>
      <c r="AHZ213" s="43"/>
      <c r="AIA213" s="43"/>
      <c r="AIB213" s="43"/>
      <c r="AIC213" s="43"/>
      <c r="AID213" s="43"/>
      <c r="AIE213" s="43"/>
      <c r="AIF213" s="43"/>
      <c r="AIG213" s="43"/>
      <c r="AIH213" s="43"/>
      <c r="AII213" s="43"/>
      <c r="AIJ213" s="43"/>
      <c r="AIK213" s="43"/>
      <c r="AIL213" s="43"/>
      <c r="AIM213" s="43"/>
      <c r="AIN213" s="43"/>
      <c r="AIO213" s="43"/>
      <c r="AIP213" s="43"/>
      <c r="AIQ213" s="43"/>
      <c r="AIR213" s="43"/>
      <c r="AIS213" s="43"/>
      <c r="AIT213" s="43"/>
      <c r="AIU213" s="43"/>
      <c r="AIV213" s="43"/>
      <c r="AIW213" s="43"/>
      <c r="AIX213" s="43"/>
      <c r="AIY213" s="43"/>
      <c r="AIZ213" s="43"/>
      <c r="AJA213" s="43"/>
      <c r="AJB213" s="43"/>
      <c r="AJC213" s="43"/>
      <c r="AJD213" s="43"/>
      <c r="AJE213" s="43"/>
      <c r="AJF213" s="43"/>
      <c r="AJG213" s="43"/>
      <c r="AJH213" s="43"/>
      <c r="AJI213" s="43"/>
      <c r="AJJ213" s="43"/>
      <c r="AJK213" s="43"/>
      <c r="AJL213" s="43"/>
      <c r="AJM213" s="43"/>
      <c r="AJN213" s="43"/>
      <c r="AJO213" s="43"/>
      <c r="AJP213" s="43"/>
      <c r="AJQ213" s="43"/>
      <c r="AJR213" s="43"/>
      <c r="AJS213" s="43"/>
      <c r="AJT213" s="43"/>
      <c r="AJU213" s="43"/>
      <c r="AJV213" s="43"/>
      <c r="AJW213" s="43"/>
      <c r="AJX213" s="43"/>
      <c r="AJY213" s="43"/>
      <c r="AJZ213" s="43"/>
      <c r="AKA213" s="43"/>
      <c r="AKB213" s="43"/>
      <c r="AKC213" s="43"/>
      <c r="AKD213" s="43"/>
      <c r="AKE213" s="43"/>
      <c r="AKF213" s="43"/>
      <c r="AKG213" s="43"/>
      <c r="AKH213" s="43"/>
      <c r="AKI213" s="43"/>
      <c r="AKJ213" s="43"/>
      <c r="AKK213" s="43"/>
      <c r="AKL213" s="43"/>
      <c r="AKM213" s="43"/>
      <c r="AKN213" s="43"/>
      <c r="AKO213" s="43"/>
      <c r="AKP213" s="43"/>
      <c r="AKQ213" s="43"/>
      <c r="AKR213" s="43"/>
      <c r="AKS213" s="43"/>
      <c r="AKT213" s="43"/>
      <c r="AKU213" s="43"/>
      <c r="AKV213" s="43"/>
      <c r="AKW213" s="43"/>
      <c r="AKX213" s="43"/>
      <c r="AKY213" s="43"/>
      <c r="AKZ213" s="43"/>
      <c r="ALA213" s="43"/>
      <c r="ALB213" s="43"/>
      <c r="ALC213" s="43"/>
      <c r="ALD213" s="43"/>
      <c r="ALE213" s="43"/>
      <c r="ALF213" s="43"/>
      <c r="ALG213" s="43"/>
      <c r="ALH213" s="43"/>
      <c r="ALI213" s="43"/>
      <c r="ALJ213" s="43"/>
      <c r="ALK213" s="43"/>
      <c r="ALL213" s="43"/>
      <c r="ALM213" s="43"/>
      <c r="ALN213" s="43"/>
      <c r="ALO213" s="43"/>
      <c r="ALP213" s="43"/>
      <c r="ALQ213" s="43"/>
      <c r="ALR213" s="43"/>
      <c r="ALS213" s="43"/>
      <c r="ALT213" s="43"/>
      <c r="ALU213" s="43"/>
      <c r="ALV213" s="43"/>
      <c r="ALW213" s="43"/>
      <c r="ALX213" s="43"/>
      <c r="ALY213" s="43"/>
      <c r="ALZ213" s="43"/>
      <c r="AMA213" s="43"/>
      <c r="AMB213" s="43"/>
      <c r="AMC213" s="43"/>
      <c r="AMD213" s="43"/>
      <c r="AME213" s="43"/>
      <c r="AMF213" s="43"/>
      <c r="AMG213" s="43"/>
      <c r="AMH213" s="43"/>
      <c r="AMI213" s="43"/>
      <c r="AMJ213" s="43"/>
      <c r="AMK213" s="43"/>
      <c r="AML213" s="43"/>
      <c r="AMM213" s="43"/>
      <c r="AMN213" s="43"/>
      <c r="AMO213" s="43"/>
      <c r="AMP213" s="43"/>
      <c r="AMQ213" s="43"/>
      <c r="AMR213" s="43"/>
      <c r="AMS213" s="43"/>
      <c r="AMT213" s="43"/>
    </row>
    <row r="214" spans="1:1034" hidden="1" x14ac:dyDescent="0.2">
      <c r="A214" s="326"/>
      <c r="B214" s="44">
        <v>44</v>
      </c>
      <c r="C214" s="45" t="s">
        <v>119</v>
      </c>
      <c r="D214" s="363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43"/>
      <c r="JI214" s="43"/>
      <c r="JJ214" s="43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43"/>
      <c r="KK214" s="43"/>
      <c r="KL214" s="43"/>
      <c r="KM214" s="43"/>
      <c r="KN214" s="43"/>
      <c r="KO214" s="43"/>
      <c r="KP214" s="43"/>
      <c r="KQ214" s="43"/>
      <c r="KR214" s="43"/>
      <c r="KS214" s="43"/>
      <c r="KT214" s="43"/>
      <c r="KU214" s="43"/>
      <c r="KV214" s="43"/>
      <c r="KW214" s="43"/>
      <c r="KX214" s="43"/>
      <c r="KY214" s="43"/>
      <c r="KZ214" s="43"/>
      <c r="LA214" s="43"/>
      <c r="LB214" s="43"/>
      <c r="LC214" s="43"/>
      <c r="LD214" s="43"/>
      <c r="LE214" s="43"/>
      <c r="LF214" s="43"/>
      <c r="LG214" s="43"/>
      <c r="LH214" s="43"/>
      <c r="LI214" s="43"/>
      <c r="LJ214" s="43"/>
      <c r="LK214" s="43"/>
      <c r="LL214" s="43"/>
      <c r="LM214" s="43"/>
      <c r="LN214" s="43"/>
      <c r="LO214" s="43"/>
      <c r="LP214" s="43"/>
      <c r="LQ214" s="43"/>
      <c r="LR214" s="43"/>
      <c r="LS214" s="43"/>
      <c r="LT214" s="43"/>
      <c r="LU214" s="43"/>
      <c r="LV214" s="43"/>
      <c r="LW214" s="43"/>
      <c r="LX214" s="43"/>
      <c r="LY214" s="43"/>
      <c r="LZ214" s="43"/>
      <c r="MA214" s="43"/>
      <c r="MB214" s="43"/>
      <c r="MC214" s="43"/>
      <c r="MD214" s="43"/>
      <c r="ME214" s="43"/>
      <c r="MF214" s="43"/>
      <c r="MG214" s="43"/>
      <c r="MH214" s="43"/>
      <c r="MI214" s="43"/>
      <c r="MJ214" s="43"/>
      <c r="MK214" s="43"/>
      <c r="ML214" s="43"/>
      <c r="MM214" s="43"/>
      <c r="MN214" s="43"/>
      <c r="MO214" s="43"/>
      <c r="MP214" s="43"/>
      <c r="MQ214" s="43"/>
      <c r="MR214" s="43"/>
      <c r="MS214" s="43"/>
      <c r="MT214" s="43"/>
      <c r="MU214" s="43"/>
      <c r="MV214" s="43"/>
      <c r="MW214" s="43"/>
      <c r="MX214" s="43"/>
      <c r="MY214" s="43"/>
      <c r="MZ214" s="43"/>
      <c r="NA214" s="43"/>
      <c r="NB214" s="43"/>
      <c r="NC214" s="43"/>
      <c r="ND214" s="43"/>
      <c r="NE214" s="43"/>
      <c r="NF214" s="43"/>
      <c r="NG214" s="43"/>
      <c r="NH214" s="43"/>
      <c r="NI214" s="43"/>
      <c r="NJ214" s="43"/>
      <c r="NK214" s="43"/>
      <c r="NL214" s="43"/>
      <c r="NM214" s="43"/>
      <c r="NN214" s="43"/>
      <c r="NO214" s="43"/>
      <c r="NP214" s="43"/>
      <c r="NQ214" s="43"/>
      <c r="NR214" s="43"/>
      <c r="NS214" s="43"/>
      <c r="NT214" s="43"/>
      <c r="NU214" s="43"/>
      <c r="NV214" s="43"/>
      <c r="NW214" s="43"/>
      <c r="NX214" s="43"/>
      <c r="NY214" s="43"/>
      <c r="NZ214" s="43"/>
      <c r="OA214" s="43"/>
      <c r="OB214" s="43"/>
      <c r="OC214" s="43"/>
      <c r="OD214" s="43"/>
      <c r="OE214" s="43"/>
      <c r="OF214" s="43"/>
      <c r="OG214" s="43"/>
      <c r="OH214" s="43"/>
      <c r="OI214" s="43"/>
      <c r="OJ214" s="43"/>
      <c r="OK214" s="43"/>
      <c r="OL214" s="43"/>
      <c r="OM214" s="43"/>
      <c r="ON214" s="43"/>
      <c r="OO214" s="43"/>
      <c r="OP214" s="43"/>
      <c r="OQ214" s="43"/>
      <c r="OR214" s="43"/>
      <c r="OS214" s="43"/>
      <c r="OT214" s="43"/>
      <c r="OU214" s="43"/>
      <c r="OV214" s="43"/>
      <c r="OW214" s="43"/>
      <c r="OX214" s="43"/>
      <c r="OY214" s="43"/>
      <c r="OZ214" s="43"/>
      <c r="PA214" s="43"/>
      <c r="PB214" s="43"/>
      <c r="PC214" s="43"/>
      <c r="PD214" s="43"/>
      <c r="PE214" s="43"/>
      <c r="PF214" s="43"/>
      <c r="PG214" s="43"/>
      <c r="PH214" s="43"/>
      <c r="PI214" s="43"/>
      <c r="PJ214" s="43"/>
      <c r="PK214" s="43"/>
      <c r="PL214" s="43"/>
      <c r="PM214" s="43"/>
      <c r="PN214" s="43"/>
      <c r="PO214" s="43"/>
      <c r="PP214" s="43"/>
      <c r="PQ214" s="43"/>
      <c r="PR214" s="43"/>
      <c r="PS214" s="43"/>
      <c r="PT214" s="43"/>
      <c r="PU214" s="43"/>
      <c r="PV214" s="43"/>
      <c r="PW214" s="43"/>
      <c r="PX214" s="43"/>
      <c r="PY214" s="43"/>
      <c r="PZ214" s="43"/>
      <c r="QA214" s="43"/>
      <c r="QB214" s="43"/>
      <c r="QC214" s="43"/>
      <c r="QD214" s="43"/>
      <c r="QE214" s="43"/>
      <c r="QF214" s="43"/>
      <c r="QG214" s="43"/>
      <c r="QH214" s="43"/>
      <c r="QI214" s="43"/>
      <c r="QJ214" s="43"/>
      <c r="QK214" s="43"/>
      <c r="QL214" s="43"/>
      <c r="QM214" s="43"/>
      <c r="QN214" s="43"/>
      <c r="QO214" s="43"/>
      <c r="QP214" s="43"/>
      <c r="QQ214" s="43"/>
      <c r="QR214" s="43"/>
      <c r="QS214" s="43"/>
      <c r="QT214" s="43"/>
      <c r="QU214" s="43"/>
      <c r="QV214" s="43"/>
      <c r="QW214" s="43"/>
      <c r="QX214" s="43"/>
      <c r="QY214" s="43"/>
      <c r="QZ214" s="43"/>
      <c r="RA214" s="43"/>
      <c r="RB214" s="43"/>
      <c r="RC214" s="43"/>
      <c r="RD214" s="43"/>
      <c r="RE214" s="43"/>
      <c r="RF214" s="43"/>
      <c r="RG214" s="43"/>
      <c r="RH214" s="43"/>
      <c r="RI214" s="43"/>
      <c r="RJ214" s="43"/>
      <c r="RK214" s="43"/>
      <c r="RL214" s="43"/>
      <c r="RM214" s="43"/>
      <c r="RN214" s="43"/>
      <c r="RO214" s="43"/>
      <c r="RP214" s="43"/>
      <c r="RQ214" s="43"/>
      <c r="RR214" s="43"/>
      <c r="RS214" s="43"/>
      <c r="RT214" s="43"/>
      <c r="RU214" s="43"/>
      <c r="RV214" s="43"/>
      <c r="RW214" s="43"/>
      <c r="RX214" s="43"/>
      <c r="RY214" s="43"/>
      <c r="RZ214" s="43"/>
      <c r="SA214" s="43"/>
      <c r="SB214" s="43"/>
      <c r="SC214" s="43"/>
      <c r="SD214" s="43"/>
      <c r="SE214" s="43"/>
      <c r="SF214" s="43"/>
      <c r="SG214" s="43"/>
      <c r="SH214" s="43"/>
      <c r="SI214" s="43"/>
      <c r="SJ214" s="43"/>
      <c r="SK214" s="43"/>
      <c r="SL214" s="43"/>
      <c r="SM214" s="43"/>
      <c r="SN214" s="43"/>
      <c r="SO214" s="43"/>
      <c r="SP214" s="43"/>
      <c r="SQ214" s="43"/>
      <c r="SR214" s="43"/>
      <c r="SS214" s="43"/>
      <c r="ST214" s="43"/>
      <c r="SU214" s="43"/>
      <c r="SV214" s="43"/>
      <c r="SW214" s="43"/>
      <c r="SX214" s="43"/>
      <c r="SY214" s="43"/>
      <c r="SZ214" s="43"/>
      <c r="TA214" s="43"/>
      <c r="TB214" s="43"/>
      <c r="TC214" s="43"/>
      <c r="TD214" s="43"/>
      <c r="TE214" s="43"/>
      <c r="TF214" s="43"/>
      <c r="TG214" s="43"/>
      <c r="TH214" s="43"/>
      <c r="TI214" s="43"/>
      <c r="TJ214" s="43"/>
      <c r="TK214" s="43"/>
      <c r="TL214" s="43"/>
      <c r="TM214" s="43"/>
      <c r="TN214" s="43"/>
      <c r="TO214" s="43"/>
      <c r="TP214" s="43"/>
      <c r="TQ214" s="43"/>
      <c r="TR214" s="43"/>
      <c r="TS214" s="43"/>
      <c r="TT214" s="43"/>
      <c r="TU214" s="43"/>
      <c r="TV214" s="43"/>
      <c r="TW214" s="43"/>
      <c r="TX214" s="43"/>
      <c r="TY214" s="43"/>
      <c r="TZ214" s="43"/>
      <c r="UA214" s="43"/>
      <c r="UB214" s="43"/>
      <c r="UC214" s="43"/>
      <c r="UD214" s="43"/>
      <c r="UE214" s="43"/>
      <c r="UF214" s="43"/>
      <c r="UG214" s="43"/>
      <c r="UH214" s="43"/>
      <c r="UI214" s="43"/>
      <c r="UJ214" s="43"/>
      <c r="UK214" s="43"/>
      <c r="UL214" s="43"/>
      <c r="UM214" s="43"/>
      <c r="UN214" s="43"/>
      <c r="UO214" s="43"/>
      <c r="UP214" s="43"/>
      <c r="UQ214" s="43"/>
      <c r="UR214" s="43"/>
      <c r="US214" s="43"/>
      <c r="UT214" s="43"/>
      <c r="UU214" s="43"/>
      <c r="UV214" s="43"/>
      <c r="UW214" s="43"/>
      <c r="UX214" s="43"/>
      <c r="UY214" s="43"/>
      <c r="UZ214" s="43"/>
      <c r="VA214" s="43"/>
      <c r="VB214" s="43"/>
      <c r="VC214" s="43"/>
      <c r="VD214" s="43"/>
      <c r="VE214" s="43"/>
      <c r="VF214" s="43"/>
      <c r="VG214" s="43"/>
      <c r="VH214" s="43"/>
      <c r="VI214" s="43"/>
      <c r="VJ214" s="43"/>
      <c r="VK214" s="43"/>
      <c r="VL214" s="43"/>
      <c r="VM214" s="43"/>
      <c r="VN214" s="43"/>
      <c r="VO214" s="43"/>
      <c r="VP214" s="43"/>
      <c r="VQ214" s="43"/>
      <c r="VR214" s="43"/>
      <c r="VS214" s="43"/>
      <c r="VT214" s="43"/>
      <c r="VU214" s="43"/>
      <c r="VV214" s="43"/>
      <c r="VW214" s="43"/>
      <c r="VX214" s="43"/>
      <c r="VY214" s="43"/>
      <c r="VZ214" s="43"/>
      <c r="WA214" s="43"/>
      <c r="WB214" s="43"/>
      <c r="WC214" s="43"/>
      <c r="WD214" s="43"/>
      <c r="WE214" s="43"/>
      <c r="WF214" s="43"/>
      <c r="WG214" s="43"/>
      <c r="WH214" s="43"/>
      <c r="WI214" s="43"/>
      <c r="WJ214" s="43"/>
      <c r="WK214" s="43"/>
      <c r="WL214" s="43"/>
      <c r="WM214" s="43"/>
      <c r="WN214" s="43"/>
      <c r="WO214" s="43"/>
      <c r="WP214" s="43"/>
      <c r="WQ214" s="43"/>
      <c r="WR214" s="43"/>
      <c r="WS214" s="43"/>
      <c r="WT214" s="43"/>
      <c r="WU214" s="43"/>
      <c r="WV214" s="43"/>
      <c r="WW214" s="43"/>
      <c r="WX214" s="43"/>
      <c r="WY214" s="43"/>
      <c r="WZ214" s="43"/>
      <c r="XA214" s="43"/>
      <c r="XB214" s="43"/>
      <c r="XC214" s="43"/>
      <c r="XD214" s="43"/>
      <c r="XE214" s="43"/>
      <c r="XF214" s="43"/>
      <c r="XG214" s="43"/>
      <c r="XH214" s="43"/>
      <c r="XI214" s="43"/>
      <c r="XJ214" s="43"/>
      <c r="XK214" s="43"/>
      <c r="XL214" s="43"/>
      <c r="XM214" s="43"/>
      <c r="XN214" s="43"/>
      <c r="XO214" s="43"/>
      <c r="XP214" s="43"/>
      <c r="XQ214" s="43"/>
      <c r="XR214" s="43"/>
      <c r="XS214" s="43"/>
      <c r="XT214" s="43"/>
      <c r="XU214" s="43"/>
      <c r="XV214" s="43"/>
      <c r="XW214" s="43"/>
      <c r="XX214" s="43"/>
      <c r="XY214" s="43"/>
      <c r="XZ214" s="43"/>
      <c r="YA214" s="43"/>
      <c r="YB214" s="43"/>
      <c r="YC214" s="43"/>
      <c r="YD214" s="43"/>
      <c r="YE214" s="43"/>
      <c r="YF214" s="43"/>
      <c r="YG214" s="43"/>
      <c r="YH214" s="43"/>
      <c r="YI214" s="43"/>
      <c r="YJ214" s="43"/>
      <c r="YK214" s="43"/>
      <c r="YL214" s="43"/>
      <c r="YM214" s="43"/>
      <c r="YN214" s="43"/>
      <c r="YO214" s="43"/>
      <c r="YP214" s="43"/>
      <c r="YQ214" s="43"/>
      <c r="YR214" s="43"/>
      <c r="YS214" s="43"/>
      <c r="YT214" s="43"/>
      <c r="YU214" s="43"/>
      <c r="YV214" s="43"/>
      <c r="YW214" s="43"/>
      <c r="YX214" s="43"/>
      <c r="YY214" s="43"/>
      <c r="YZ214" s="43"/>
      <c r="ZA214" s="43"/>
      <c r="ZB214" s="43"/>
      <c r="ZC214" s="43"/>
      <c r="ZD214" s="43"/>
      <c r="ZE214" s="43"/>
      <c r="ZF214" s="43"/>
      <c r="ZG214" s="43"/>
      <c r="ZH214" s="43"/>
      <c r="ZI214" s="43"/>
      <c r="ZJ214" s="43"/>
      <c r="ZK214" s="43"/>
      <c r="ZL214" s="43"/>
      <c r="ZM214" s="43"/>
      <c r="ZN214" s="43"/>
      <c r="ZO214" s="43"/>
      <c r="ZP214" s="43"/>
      <c r="ZQ214" s="43"/>
      <c r="ZR214" s="43"/>
      <c r="ZS214" s="43"/>
      <c r="ZT214" s="43"/>
      <c r="ZU214" s="43"/>
      <c r="ZV214" s="43"/>
      <c r="ZW214" s="43"/>
      <c r="ZX214" s="43"/>
      <c r="ZY214" s="43"/>
      <c r="ZZ214" s="43"/>
      <c r="AAA214" s="43"/>
      <c r="AAB214" s="43"/>
      <c r="AAC214" s="43"/>
      <c r="AAD214" s="43"/>
      <c r="AAE214" s="43"/>
      <c r="AAF214" s="43"/>
      <c r="AAG214" s="43"/>
      <c r="AAH214" s="43"/>
      <c r="AAI214" s="43"/>
      <c r="AAJ214" s="43"/>
      <c r="AAK214" s="43"/>
      <c r="AAL214" s="43"/>
      <c r="AAM214" s="43"/>
      <c r="AAN214" s="43"/>
      <c r="AAO214" s="43"/>
      <c r="AAP214" s="43"/>
      <c r="AAQ214" s="43"/>
      <c r="AAR214" s="43"/>
      <c r="AAS214" s="43"/>
      <c r="AAT214" s="43"/>
      <c r="AAU214" s="43"/>
      <c r="AAV214" s="43"/>
      <c r="AAW214" s="43"/>
      <c r="AAX214" s="43"/>
      <c r="AAY214" s="43"/>
      <c r="AAZ214" s="43"/>
      <c r="ABA214" s="43"/>
      <c r="ABB214" s="43"/>
      <c r="ABC214" s="43"/>
      <c r="ABD214" s="43"/>
      <c r="ABE214" s="43"/>
      <c r="ABF214" s="43"/>
      <c r="ABG214" s="43"/>
      <c r="ABH214" s="43"/>
      <c r="ABI214" s="43"/>
      <c r="ABJ214" s="43"/>
      <c r="ABK214" s="43"/>
      <c r="ABL214" s="43"/>
      <c r="ABM214" s="43"/>
      <c r="ABN214" s="43"/>
      <c r="ABO214" s="43"/>
      <c r="ABP214" s="43"/>
      <c r="ABQ214" s="43"/>
      <c r="ABR214" s="43"/>
      <c r="ABS214" s="43"/>
      <c r="ABT214" s="43"/>
      <c r="ABU214" s="43"/>
      <c r="ABV214" s="43"/>
      <c r="ABW214" s="43"/>
      <c r="ABX214" s="43"/>
      <c r="ABY214" s="43"/>
      <c r="ABZ214" s="43"/>
      <c r="ACA214" s="43"/>
      <c r="ACB214" s="43"/>
      <c r="ACC214" s="43"/>
      <c r="ACD214" s="43"/>
      <c r="ACE214" s="43"/>
      <c r="ACF214" s="43"/>
      <c r="ACG214" s="43"/>
      <c r="ACH214" s="43"/>
      <c r="ACI214" s="43"/>
      <c r="ACJ214" s="43"/>
      <c r="ACK214" s="43"/>
      <c r="ACL214" s="43"/>
      <c r="ACM214" s="43"/>
      <c r="ACN214" s="43"/>
      <c r="ACO214" s="43"/>
      <c r="ACP214" s="43"/>
      <c r="ACQ214" s="43"/>
      <c r="ACR214" s="43"/>
      <c r="ACS214" s="43"/>
      <c r="ACT214" s="43"/>
      <c r="ACU214" s="43"/>
      <c r="ACV214" s="43"/>
      <c r="ACW214" s="43"/>
      <c r="ACX214" s="43"/>
      <c r="ACY214" s="43"/>
      <c r="ACZ214" s="43"/>
      <c r="ADA214" s="43"/>
      <c r="ADB214" s="43"/>
      <c r="ADC214" s="43"/>
      <c r="ADD214" s="43"/>
      <c r="ADE214" s="43"/>
      <c r="ADF214" s="43"/>
      <c r="ADG214" s="43"/>
      <c r="ADH214" s="43"/>
      <c r="ADI214" s="43"/>
      <c r="ADJ214" s="43"/>
      <c r="ADK214" s="43"/>
      <c r="ADL214" s="43"/>
      <c r="ADM214" s="43"/>
      <c r="ADN214" s="43"/>
      <c r="ADO214" s="43"/>
      <c r="ADP214" s="43"/>
      <c r="ADQ214" s="43"/>
      <c r="ADR214" s="43"/>
      <c r="ADS214" s="43"/>
      <c r="ADT214" s="43"/>
      <c r="ADU214" s="43"/>
      <c r="ADV214" s="43"/>
      <c r="ADW214" s="43"/>
      <c r="ADX214" s="43"/>
      <c r="ADY214" s="43"/>
      <c r="ADZ214" s="43"/>
      <c r="AEA214" s="43"/>
      <c r="AEB214" s="43"/>
      <c r="AEC214" s="43"/>
      <c r="AED214" s="43"/>
      <c r="AEE214" s="43"/>
      <c r="AEF214" s="43"/>
      <c r="AEG214" s="43"/>
      <c r="AEH214" s="43"/>
      <c r="AEI214" s="43"/>
      <c r="AEJ214" s="43"/>
      <c r="AEK214" s="43"/>
      <c r="AEL214" s="43"/>
      <c r="AEM214" s="43"/>
      <c r="AEN214" s="43"/>
      <c r="AEO214" s="43"/>
      <c r="AEP214" s="43"/>
      <c r="AEQ214" s="43"/>
      <c r="AER214" s="43"/>
      <c r="AES214" s="43"/>
      <c r="AET214" s="43"/>
      <c r="AEU214" s="43"/>
      <c r="AEV214" s="43"/>
      <c r="AEW214" s="43"/>
      <c r="AEX214" s="43"/>
      <c r="AEY214" s="43"/>
      <c r="AEZ214" s="43"/>
      <c r="AFA214" s="43"/>
      <c r="AFB214" s="43"/>
      <c r="AFC214" s="43"/>
      <c r="AFD214" s="43"/>
      <c r="AFE214" s="43"/>
      <c r="AFF214" s="43"/>
      <c r="AFG214" s="43"/>
      <c r="AFH214" s="43"/>
      <c r="AFI214" s="43"/>
      <c r="AFJ214" s="43"/>
      <c r="AFK214" s="43"/>
      <c r="AFL214" s="43"/>
      <c r="AFM214" s="43"/>
      <c r="AFN214" s="43"/>
      <c r="AFO214" s="43"/>
      <c r="AFP214" s="43"/>
      <c r="AFQ214" s="43"/>
      <c r="AFR214" s="43"/>
      <c r="AFS214" s="43"/>
      <c r="AFT214" s="43"/>
      <c r="AFU214" s="43"/>
      <c r="AFV214" s="43"/>
      <c r="AFW214" s="43"/>
      <c r="AFX214" s="43"/>
      <c r="AFY214" s="43"/>
      <c r="AFZ214" s="43"/>
      <c r="AGA214" s="43"/>
      <c r="AGB214" s="43"/>
      <c r="AGC214" s="43"/>
      <c r="AGD214" s="43"/>
      <c r="AGE214" s="43"/>
      <c r="AGF214" s="43"/>
      <c r="AGG214" s="43"/>
      <c r="AGH214" s="43"/>
      <c r="AGI214" s="43"/>
      <c r="AGJ214" s="43"/>
      <c r="AGK214" s="43"/>
      <c r="AGL214" s="43"/>
      <c r="AGM214" s="43"/>
      <c r="AGN214" s="43"/>
      <c r="AGO214" s="43"/>
      <c r="AGP214" s="43"/>
      <c r="AGQ214" s="43"/>
      <c r="AGR214" s="43"/>
      <c r="AGS214" s="43"/>
      <c r="AGT214" s="43"/>
      <c r="AGU214" s="43"/>
      <c r="AGV214" s="43"/>
      <c r="AGW214" s="43"/>
      <c r="AGX214" s="43"/>
      <c r="AGY214" s="43"/>
      <c r="AGZ214" s="43"/>
      <c r="AHA214" s="43"/>
      <c r="AHB214" s="43"/>
      <c r="AHC214" s="43"/>
      <c r="AHD214" s="43"/>
      <c r="AHE214" s="43"/>
      <c r="AHF214" s="43"/>
      <c r="AHG214" s="43"/>
      <c r="AHH214" s="43"/>
      <c r="AHI214" s="43"/>
      <c r="AHJ214" s="43"/>
      <c r="AHK214" s="43"/>
      <c r="AHL214" s="43"/>
      <c r="AHM214" s="43"/>
      <c r="AHN214" s="43"/>
      <c r="AHO214" s="43"/>
      <c r="AHP214" s="43"/>
      <c r="AHQ214" s="43"/>
      <c r="AHR214" s="43"/>
      <c r="AHS214" s="43"/>
      <c r="AHT214" s="43"/>
      <c r="AHU214" s="43"/>
      <c r="AHV214" s="43"/>
      <c r="AHW214" s="43"/>
      <c r="AHX214" s="43"/>
      <c r="AHY214" s="43"/>
      <c r="AHZ214" s="43"/>
      <c r="AIA214" s="43"/>
      <c r="AIB214" s="43"/>
      <c r="AIC214" s="43"/>
      <c r="AID214" s="43"/>
      <c r="AIE214" s="43"/>
      <c r="AIF214" s="43"/>
      <c r="AIG214" s="43"/>
      <c r="AIH214" s="43"/>
      <c r="AII214" s="43"/>
      <c r="AIJ214" s="43"/>
      <c r="AIK214" s="43"/>
      <c r="AIL214" s="43"/>
      <c r="AIM214" s="43"/>
      <c r="AIN214" s="43"/>
      <c r="AIO214" s="43"/>
      <c r="AIP214" s="43"/>
      <c r="AIQ214" s="43"/>
      <c r="AIR214" s="43"/>
      <c r="AIS214" s="43"/>
      <c r="AIT214" s="43"/>
      <c r="AIU214" s="43"/>
      <c r="AIV214" s="43"/>
      <c r="AIW214" s="43"/>
      <c r="AIX214" s="43"/>
      <c r="AIY214" s="43"/>
      <c r="AIZ214" s="43"/>
      <c r="AJA214" s="43"/>
      <c r="AJB214" s="43"/>
      <c r="AJC214" s="43"/>
      <c r="AJD214" s="43"/>
      <c r="AJE214" s="43"/>
      <c r="AJF214" s="43"/>
      <c r="AJG214" s="43"/>
      <c r="AJH214" s="43"/>
      <c r="AJI214" s="43"/>
      <c r="AJJ214" s="43"/>
      <c r="AJK214" s="43"/>
      <c r="AJL214" s="43"/>
      <c r="AJM214" s="43"/>
      <c r="AJN214" s="43"/>
      <c r="AJO214" s="43"/>
      <c r="AJP214" s="43"/>
      <c r="AJQ214" s="43"/>
      <c r="AJR214" s="43"/>
      <c r="AJS214" s="43"/>
      <c r="AJT214" s="43"/>
      <c r="AJU214" s="43"/>
      <c r="AJV214" s="43"/>
      <c r="AJW214" s="43"/>
      <c r="AJX214" s="43"/>
      <c r="AJY214" s="43"/>
      <c r="AJZ214" s="43"/>
      <c r="AKA214" s="43"/>
      <c r="AKB214" s="43"/>
      <c r="AKC214" s="43"/>
      <c r="AKD214" s="43"/>
      <c r="AKE214" s="43"/>
      <c r="AKF214" s="43"/>
      <c r="AKG214" s="43"/>
      <c r="AKH214" s="43"/>
      <c r="AKI214" s="43"/>
      <c r="AKJ214" s="43"/>
      <c r="AKK214" s="43"/>
      <c r="AKL214" s="43"/>
      <c r="AKM214" s="43"/>
      <c r="AKN214" s="43"/>
      <c r="AKO214" s="43"/>
      <c r="AKP214" s="43"/>
      <c r="AKQ214" s="43"/>
      <c r="AKR214" s="43"/>
      <c r="AKS214" s="43"/>
      <c r="AKT214" s="43"/>
      <c r="AKU214" s="43"/>
      <c r="AKV214" s="43"/>
      <c r="AKW214" s="43"/>
      <c r="AKX214" s="43"/>
      <c r="AKY214" s="43"/>
      <c r="AKZ214" s="43"/>
      <c r="ALA214" s="43"/>
      <c r="ALB214" s="43"/>
      <c r="ALC214" s="43"/>
      <c r="ALD214" s="43"/>
      <c r="ALE214" s="43"/>
      <c r="ALF214" s="43"/>
      <c r="ALG214" s="43"/>
      <c r="ALH214" s="43"/>
      <c r="ALI214" s="43"/>
      <c r="ALJ214" s="43"/>
      <c r="ALK214" s="43"/>
      <c r="ALL214" s="43"/>
      <c r="ALM214" s="43"/>
      <c r="ALN214" s="43"/>
      <c r="ALO214" s="43"/>
      <c r="ALP214" s="43"/>
      <c r="ALQ214" s="43"/>
      <c r="ALR214" s="43"/>
      <c r="ALS214" s="43"/>
      <c r="ALT214" s="43"/>
      <c r="ALU214" s="43"/>
      <c r="ALV214" s="43"/>
      <c r="ALW214" s="43"/>
      <c r="ALX214" s="43"/>
      <c r="ALY214" s="43"/>
      <c r="ALZ214" s="43"/>
      <c r="AMA214" s="43"/>
      <c r="AMB214" s="43"/>
      <c r="AMC214" s="43"/>
      <c r="AMD214" s="43"/>
      <c r="AME214" s="43"/>
      <c r="AMF214" s="43"/>
      <c r="AMG214" s="43"/>
      <c r="AMH214" s="43"/>
      <c r="AMI214" s="43"/>
      <c r="AMJ214" s="43"/>
      <c r="AMK214" s="43"/>
      <c r="AML214" s="43"/>
      <c r="AMM214" s="43"/>
      <c r="AMN214" s="43"/>
      <c r="AMO214" s="43"/>
      <c r="AMP214" s="43"/>
      <c r="AMQ214" s="43"/>
      <c r="AMR214" s="43"/>
      <c r="AMS214" s="43"/>
      <c r="AMT214" s="43"/>
    </row>
    <row r="215" spans="1:1034" hidden="1" x14ac:dyDescent="0.2">
      <c r="A215" s="326"/>
      <c r="B215" s="46">
        <v>67</v>
      </c>
      <c r="C215" s="47" t="s">
        <v>93</v>
      </c>
      <c r="D215" s="36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3"/>
      <c r="KK215" s="43"/>
      <c r="KL215" s="43"/>
      <c r="KM215" s="43"/>
      <c r="KN215" s="43"/>
      <c r="KO215" s="43"/>
      <c r="KP215" s="43"/>
      <c r="KQ215" s="43"/>
      <c r="KR215" s="43"/>
      <c r="KS215" s="43"/>
      <c r="KT215" s="43"/>
      <c r="KU215" s="43"/>
      <c r="KV215" s="43"/>
      <c r="KW215" s="43"/>
      <c r="KX215" s="43"/>
      <c r="KY215" s="43"/>
      <c r="KZ215" s="43"/>
      <c r="LA215" s="43"/>
      <c r="LB215" s="43"/>
      <c r="LC215" s="43"/>
      <c r="LD215" s="43"/>
      <c r="LE215" s="43"/>
      <c r="LF215" s="43"/>
      <c r="LG215" s="43"/>
      <c r="LH215" s="43"/>
      <c r="LI215" s="43"/>
      <c r="LJ215" s="43"/>
      <c r="LK215" s="43"/>
      <c r="LL215" s="43"/>
      <c r="LM215" s="43"/>
      <c r="LN215" s="43"/>
      <c r="LO215" s="43"/>
      <c r="LP215" s="43"/>
      <c r="LQ215" s="43"/>
      <c r="LR215" s="43"/>
      <c r="LS215" s="43"/>
      <c r="LT215" s="43"/>
      <c r="LU215" s="43"/>
      <c r="LV215" s="43"/>
      <c r="LW215" s="43"/>
      <c r="LX215" s="43"/>
      <c r="LY215" s="43"/>
      <c r="LZ215" s="43"/>
      <c r="MA215" s="43"/>
      <c r="MB215" s="43"/>
      <c r="MC215" s="43"/>
      <c r="MD215" s="43"/>
      <c r="ME215" s="43"/>
      <c r="MF215" s="43"/>
      <c r="MG215" s="43"/>
      <c r="MH215" s="43"/>
      <c r="MI215" s="43"/>
      <c r="MJ215" s="43"/>
      <c r="MK215" s="43"/>
      <c r="ML215" s="43"/>
      <c r="MM215" s="43"/>
      <c r="MN215" s="43"/>
      <c r="MO215" s="43"/>
      <c r="MP215" s="43"/>
      <c r="MQ215" s="43"/>
      <c r="MR215" s="43"/>
      <c r="MS215" s="43"/>
      <c r="MT215" s="43"/>
      <c r="MU215" s="43"/>
      <c r="MV215" s="43"/>
      <c r="MW215" s="43"/>
      <c r="MX215" s="43"/>
      <c r="MY215" s="43"/>
      <c r="MZ215" s="43"/>
      <c r="NA215" s="43"/>
      <c r="NB215" s="43"/>
      <c r="NC215" s="43"/>
      <c r="ND215" s="43"/>
      <c r="NE215" s="43"/>
      <c r="NF215" s="43"/>
      <c r="NG215" s="43"/>
      <c r="NH215" s="43"/>
      <c r="NI215" s="43"/>
      <c r="NJ215" s="43"/>
      <c r="NK215" s="43"/>
      <c r="NL215" s="43"/>
      <c r="NM215" s="43"/>
      <c r="NN215" s="43"/>
      <c r="NO215" s="43"/>
      <c r="NP215" s="43"/>
      <c r="NQ215" s="43"/>
      <c r="NR215" s="43"/>
      <c r="NS215" s="43"/>
      <c r="NT215" s="43"/>
      <c r="NU215" s="43"/>
      <c r="NV215" s="43"/>
      <c r="NW215" s="43"/>
      <c r="NX215" s="43"/>
      <c r="NY215" s="43"/>
      <c r="NZ215" s="43"/>
      <c r="OA215" s="43"/>
      <c r="OB215" s="43"/>
      <c r="OC215" s="43"/>
      <c r="OD215" s="43"/>
      <c r="OE215" s="43"/>
      <c r="OF215" s="43"/>
      <c r="OG215" s="43"/>
      <c r="OH215" s="43"/>
      <c r="OI215" s="43"/>
      <c r="OJ215" s="43"/>
      <c r="OK215" s="43"/>
      <c r="OL215" s="43"/>
      <c r="OM215" s="43"/>
      <c r="ON215" s="43"/>
      <c r="OO215" s="43"/>
      <c r="OP215" s="43"/>
      <c r="OQ215" s="43"/>
      <c r="OR215" s="43"/>
      <c r="OS215" s="43"/>
      <c r="OT215" s="43"/>
      <c r="OU215" s="43"/>
      <c r="OV215" s="43"/>
      <c r="OW215" s="43"/>
      <c r="OX215" s="43"/>
      <c r="OY215" s="43"/>
      <c r="OZ215" s="43"/>
      <c r="PA215" s="43"/>
      <c r="PB215" s="43"/>
      <c r="PC215" s="43"/>
      <c r="PD215" s="43"/>
      <c r="PE215" s="43"/>
      <c r="PF215" s="43"/>
      <c r="PG215" s="43"/>
      <c r="PH215" s="43"/>
      <c r="PI215" s="43"/>
      <c r="PJ215" s="43"/>
      <c r="PK215" s="43"/>
      <c r="PL215" s="43"/>
      <c r="PM215" s="43"/>
      <c r="PN215" s="43"/>
      <c r="PO215" s="43"/>
      <c r="PP215" s="43"/>
      <c r="PQ215" s="43"/>
      <c r="PR215" s="43"/>
      <c r="PS215" s="43"/>
      <c r="PT215" s="43"/>
      <c r="PU215" s="43"/>
      <c r="PV215" s="43"/>
      <c r="PW215" s="43"/>
      <c r="PX215" s="43"/>
      <c r="PY215" s="43"/>
      <c r="PZ215" s="43"/>
      <c r="QA215" s="43"/>
      <c r="QB215" s="43"/>
      <c r="QC215" s="43"/>
      <c r="QD215" s="43"/>
      <c r="QE215" s="43"/>
      <c r="QF215" s="43"/>
      <c r="QG215" s="43"/>
      <c r="QH215" s="43"/>
      <c r="QI215" s="43"/>
      <c r="QJ215" s="43"/>
      <c r="QK215" s="43"/>
      <c r="QL215" s="43"/>
      <c r="QM215" s="43"/>
      <c r="QN215" s="43"/>
      <c r="QO215" s="43"/>
      <c r="QP215" s="43"/>
      <c r="QQ215" s="43"/>
      <c r="QR215" s="43"/>
      <c r="QS215" s="43"/>
      <c r="QT215" s="43"/>
      <c r="QU215" s="43"/>
      <c r="QV215" s="43"/>
      <c r="QW215" s="43"/>
      <c r="QX215" s="43"/>
      <c r="QY215" s="43"/>
      <c r="QZ215" s="43"/>
      <c r="RA215" s="43"/>
      <c r="RB215" s="43"/>
      <c r="RC215" s="43"/>
      <c r="RD215" s="43"/>
      <c r="RE215" s="43"/>
      <c r="RF215" s="43"/>
      <c r="RG215" s="43"/>
      <c r="RH215" s="43"/>
      <c r="RI215" s="43"/>
      <c r="RJ215" s="43"/>
      <c r="RK215" s="43"/>
      <c r="RL215" s="43"/>
      <c r="RM215" s="43"/>
      <c r="RN215" s="43"/>
      <c r="RO215" s="43"/>
      <c r="RP215" s="43"/>
      <c r="RQ215" s="43"/>
      <c r="RR215" s="43"/>
      <c r="RS215" s="43"/>
      <c r="RT215" s="43"/>
      <c r="RU215" s="43"/>
      <c r="RV215" s="43"/>
      <c r="RW215" s="43"/>
      <c r="RX215" s="43"/>
      <c r="RY215" s="43"/>
      <c r="RZ215" s="43"/>
      <c r="SA215" s="43"/>
      <c r="SB215" s="43"/>
      <c r="SC215" s="43"/>
      <c r="SD215" s="43"/>
      <c r="SE215" s="43"/>
      <c r="SF215" s="43"/>
      <c r="SG215" s="43"/>
      <c r="SH215" s="43"/>
      <c r="SI215" s="43"/>
      <c r="SJ215" s="43"/>
      <c r="SK215" s="43"/>
      <c r="SL215" s="43"/>
      <c r="SM215" s="43"/>
      <c r="SN215" s="43"/>
      <c r="SO215" s="43"/>
      <c r="SP215" s="43"/>
      <c r="SQ215" s="43"/>
      <c r="SR215" s="43"/>
      <c r="SS215" s="43"/>
      <c r="ST215" s="43"/>
      <c r="SU215" s="43"/>
      <c r="SV215" s="43"/>
      <c r="SW215" s="43"/>
      <c r="SX215" s="43"/>
      <c r="SY215" s="43"/>
      <c r="SZ215" s="43"/>
      <c r="TA215" s="43"/>
      <c r="TB215" s="43"/>
      <c r="TC215" s="43"/>
      <c r="TD215" s="43"/>
      <c r="TE215" s="43"/>
      <c r="TF215" s="43"/>
      <c r="TG215" s="43"/>
      <c r="TH215" s="43"/>
      <c r="TI215" s="43"/>
      <c r="TJ215" s="43"/>
      <c r="TK215" s="43"/>
      <c r="TL215" s="43"/>
      <c r="TM215" s="43"/>
      <c r="TN215" s="43"/>
      <c r="TO215" s="43"/>
      <c r="TP215" s="43"/>
      <c r="TQ215" s="43"/>
      <c r="TR215" s="43"/>
      <c r="TS215" s="43"/>
      <c r="TT215" s="43"/>
      <c r="TU215" s="43"/>
      <c r="TV215" s="43"/>
      <c r="TW215" s="43"/>
      <c r="TX215" s="43"/>
      <c r="TY215" s="43"/>
      <c r="TZ215" s="43"/>
      <c r="UA215" s="43"/>
      <c r="UB215" s="43"/>
      <c r="UC215" s="43"/>
      <c r="UD215" s="43"/>
      <c r="UE215" s="43"/>
      <c r="UF215" s="43"/>
      <c r="UG215" s="43"/>
      <c r="UH215" s="43"/>
      <c r="UI215" s="43"/>
      <c r="UJ215" s="43"/>
      <c r="UK215" s="43"/>
      <c r="UL215" s="43"/>
      <c r="UM215" s="43"/>
      <c r="UN215" s="43"/>
      <c r="UO215" s="43"/>
      <c r="UP215" s="43"/>
      <c r="UQ215" s="43"/>
      <c r="UR215" s="43"/>
      <c r="US215" s="43"/>
      <c r="UT215" s="43"/>
      <c r="UU215" s="43"/>
      <c r="UV215" s="43"/>
      <c r="UW215" s="43"/>
      <c r="UX215" s="43"/>
      <c r="UY215" s="43"/>
      <c r="UZ215" s="43"/>
      <c r="VA215" s="43"/>
      <c r="VB215" s="43"/>
      <c r="VC215" s="43"/>
      <c r="VD215" s="43"/>
      <c r="VE215" s="43"/>
      <c r="VF215" s="43"/>
      <c r="VG215" s="43"/>
      <c r="VH215" s="43"/>
      <c r="VI215" s="43"/>
      <c r="VJ215" s="43"/>
      <c r="VK215" s="43"/>
      <c r="VL215" s="43"/>
      <c r="VM215" s="43"/>
      <c r="VN215" s="43"/>
      <c r="VO215" s="43"/>
      <c r="VP215" s="43"/>
      <c r="VQ215" s="43"/>
      <c r="VR215" s="43"/>
      <c r="VS215" s="43"/>
      <c r="VT215" s="43"/>
      <c r="VU215" s="43"/>
      <c r="VV215" s="43"/>
      <c r="VW215" s="43"/>
      <c r="VX215" s="43"/>
      <c r="VY215" s="43"/>
      <c r="VZ215" s="43"/>
      <c r="WA215" s="43"/>
      <c r="WB215" s="43"/>
      <c r="WC215" s="43"/>
      <c r="WD215" s="43"/>
      <c r="WE215" s="43"/>
      <c r="WF215" s="43"/>
      <c r="WG215" s="43"/>
      <c r="WH215" s="43"/>
      <c r="WI215" s="43"/>
      <c r="WJ215" s="43"/>
      <c r="WK215" s="43"/>
      <c r="WL215" s="43"/>
      <c r="WM215" s="43"/>
      <c r="WN215" s="43"/>
      <c r="WO215" s="43"/>
      <c r="WP215" s="43"/>
      <c r="WQ215" s="43"/>
      <c r="WR215" s="43"/>
      <c r="WS215" s="43"/>
      <c r="WT215" s="43"/>
      <c r="WU215" s="43"/>
      <c r="WV215" s="43"/>
      <c r="WW215" s="43"/>
      <c r="WX215" s="43"/>
      <c r="WY215" s="43"/>
      <c r="WZ215" s="43"/>
      <c r="XA215" s="43"/>
      <c r="XB215" s="43"/>
      <c r="XC215" s="43"/>
      <c r="XD215" s="43"/>
      <c r="XE215" s="43"/>
      <c r="XF215" s="43"/>
      <c r="XG215" s="43"/>
      <c r="XH215" s="43"/>
      <c r="XI215" s="43"/>
      <c r="XJ215" s="43"/>
      <c r="XK215" s="43"/>
      <c r="XL215" s="43"/>
      <c r="XM215" s="43"/>
      <c r="XN215" s="43"/>
      <c r="XO215" s="43"/>
      <c r="XP215" s="43"/>
      <c r="XQ215" s="43"/>
      <c r="XR215" s="43"/>
      <c r="XS215" s="43"/>
      <c r="XT215" s="43"/>
      <c r="XU215" s="43"/>
      <c r="XV215" s="43"/>
      <c r="XW215" s="43"/>
      <c r="XX215" s="43"/>
      <c r="XY215" s="43"/>
      <c r="XZ215" s="43"/>
      <c r="YA215" s="43"/>
      <c r="YB215" s="43"/>
      <c r="YC215" s="43"/>
      <c r="YD215" s="43"/>
      <c r="YE215" s="43"/>
      <c r="YF215" s="43"/>
      <c r="YG215" s="43"/>
      <c r="YH215" s="43"/>
      <c r="YI215" s="43"/>
      <c r="YJ215" s="43"/>
      <c r="YK215" s="43"/>
      <c r="YL215" s="43"/>
      <c r="YM215" s="43"/>
      <c r="YN215" s="43"/>
      <c r="YO215" s="43"/>
      <c r="YP215" s="43"/>
      <c r="YQ215" s="43"/>
      <c r="YR215" s="43"/>
      <c r="YS215" s="43"/>
      <c r="YT215" s="43"/>
      <c r="YU215" s="43"/>
      <c r="YV215" s="43"/>
      <c r="YW215" s="43"/>
      <c r="YX215" s="43"/>
      <c r="YY215" s="43"/>
      <c r="YZ215" s="43"/>
      <c r="ZA215" s="43"/>
      <c r="ZB215" s="43"/>
      <c r="ZC215" s="43"/>
      <c r="ZD215" s="43"/>
      <c r="ZE215" s="43"/>
      <c r="ZF215" s="43"/>
      <c r="ZG215" s="43"/>
      <c r="ZH215" s="43"/>
      <c r="ZI215" s="43"/>
      <c r="ZJ215" s="43"/>
      <c r="ZK215" s="43"/>
      <c r="ZL215" s="43"/>
      <c r="ZM215" s="43"/>
      <c r="ZN215" s="43"/>
      <c r="ZO215" s="43"/>
      <c r="ZP215" s="43"/>
      <c r="ZQ215" s="43"/>
      <c r="ZR215" s="43"/>
      <c r="ZS215" s="43"/>
      <c r="ZT215" s="43"/>
      <c r="ZU215" s="43"/>
      <c r="ZV215" s="43"/>
      <c r="ZW215" s="43"/>
      <c r="ZX215" s="43"/>
      <c r="ZY215" s="43"/>
      <c r="ZZ215" s="43"/>
      <c r="AAA215" s="43"/>
      <c r="AAB215" s="43"/>
      <c r="AAC215" s="43"/>
      <c r="AAD215" s="43"/>
      <c r="AAE215" s="43"/>
      <c r="AAF215" s="43"/>
      <c r="AAG215" s="43"/>
      <c r="AAH215" s="43"/>
      <c r="AAI215" s="43"/>
      <c r="AAJ215" s="43"/>
      <c r="AAK215" s="43"/>
      <c r="AAL215" s="43"/>
      <c r="AAM215" s="43"/>
      <c r="AAN215" s="43"/>
      <c r="AAO215" s="43"/>
      <c r="AAP215" s="43"/>
      <c r="AAQ215" s="43"/>
      <c r="AAR215" s="43"/>
      <c r="AAS215" s="43"/>
      <c r="AAT215" s="43"/>
      <c r="AAU215" s="43"/>
      <c r="AAV215" s="43"/>
      <c r="AAW215" s="43"/>
      <c r="AAX215" s="43"/>
      <c r="AAY215" s="43"/>
      <c r="AAZ215" s="43"/>
      <c r="ABA215" s="43"/>
      <c r="ABB215" s="43"/>
      <c r="ABC215" s="43"/>
      <c r="ABD215" s="43"/>
      <c r="ABE215" s="43"/>
      <c r="ABF215" s="43"/>
      <c r="ABG215" s="43"/>
      <c r="ABH215" s="43"/>
      <c r="ABI215" s="43"/>
      <c r="ABJ215" s="43"/>
      <c r="ABK215" s="43"/>
      <c r="ABL215" s="43"/>
      <c r="ABM215" s="43"/>
      <c r="ABN215" s="43"/>
      <c r="ABO215" s="43"/>
      <c r="ABP215" s="43"/>
      <c r="ABQ215" s="43"/>
      <c r="ABR215" s="43"/>
      <c r="ABS215" s="43"/>
      <c r="ABT215" s="43"/>
      <c r="ABU215" s="43"/>
      <c r="ABV215" s="43"/>
      <c r="ABW215" s="43"/>
      <c r="ABX215" s="43"/>
      <c r="ABY215" s="43"/>
      <c r="ABZ215" s="43"/>
      <c r="ACA215" s="43"/>
      <c r="ACB215" s="43"/>
      <c r="ACC215" s="43"/>
      <c r="ACD215" s="43"/>
      <c r="ACE215" s="43"/>
      <c r="ACF215" s="43"/>
      <c r="ACG215" s="43"/>
      <c r="ACH215" s="43"/>
      <c r="ACI215" s="43"/>
      <c r="ACJ215" s="43"/>
      <c r="ACK215" s="43"/>
      <c r="ACL215" s="43"/>
      <c r="ACM215" s="43"/>
      <c r="ACN215" s="43"/>
      <c r="ACO215" s="43"/>
      <c r="ACP215" s="43"/>
      <c r="ACQ215" s="43"/>
      <c r="ACR215" s="43"/>
      <c r="ACS215" s="43"/>
      <c r="ACT215" s="43"/>
      <c r="ACU215" s="43"/>
      <c r="ACV215" s="43"/>
      <c r="ACW215" s="43"/>
      <c r="ACX215" s="43"/>
      <c r="ACY215" s="43"/>
      <c r="ACZ215" s="43"/>
      <c r="ADA215" s="43"/>
      <c r="ADB215" s="43"/>
      <c r="ADC215" s="43"/>
      <c r="ADD215" s="43"/>
      <c r="ADE215" s="43"/>
      <c r="ADF215" s="43"/>
      <c r="ADG215" s="43"/>
      <c r="ADH215" s="43"/>
      <c r="ADI215" s="43"/>
      <c r="ADJ215" s="43"/>
      <c r="ADK215" s="43"/>
      <c r="ADL215" s="43"/>
      <c r="ADM215" s="43"/>
      <c r="ADN215" s="43"/>
      <c r="ADO215" s="43"/>
      <c r="ADP215" s="43"/>
      <c r="ADQ215" s="43"/>
      <c r="ADR215" s="43"/>
      <c r="ADS215" s="43"/>
      <c r="ADT215" s="43"/>
      <c r="ADU215" s="43"/>
      <c r="ADV215" s="43"/>
      <c r="ADW215" s="43"/>
      <c r="ADX215" s="43"/>
      <c r="ADY215" s="43"/>
      <c r="ADZ215" s="43"/>
      <c r="AEA215" s="43"/>
      <c r="AEB215" s="43"/>
      <c r="AEC215" s="43"/>
      <c r="AED215" s="43"/>
      <c r="AEE215" s="43"/>
      <c r="AEF215" s="43"/>
      <c r="AEG215" s="43"/>
      <c r="AEH215" s="43"/>
      <c r="AEI215" s="43"/>
      <c r="AEJ215" s="43"/>
      <c r="AEK215" s="43"/>
      <c r="AEL215" s="43"/>
      <c r="AEM215" s="43"/>
      <c r="AEN215" s="43"/>
      <c r="AEO215" s="43"/>
      <c r="AEP215" s="43"/>
      <c r="AEQ215" s="43"/>
      <c r="AER215" s="43"/>
      <c r="AES215" s="43"/>
      <c r="AET215" s="43"/>
      <c r="AEU215" s="43"/>
      <c r="AEV215" s="43"/>
      <c r="AEW215" s="43"/>
      <c r="AEX215" s="43"/>
      <c r="AEY215" s="43"/>
      <c r="AEZ215" s="43"/>
      <c r="AFA215" s="43"/>
      <c r="AFB215" s="43"/>
      <c r="AFC215" s="43"/>
      <c r="AFD215" s="43"/>
      <c r="AFE215" s="43"/>
      <c r="AFF215" s="43"/>
      <c r="AFG215" s="43"/>
      <c r="AFH215" s="43"/>
      <c r="AFI215" s="43"/>
      <c r="AFJ215" s="43"/>
      <c r="AFK215" s="43"/>
      <c r="AFL215" s="43"/>
      <c r="AFM215" s="43"/>
      <c r="AFN215" s="43"/>
      <c r="AFO215" s="43"/>
      <c r="AFP215" s="43"/>
      <c r="AFQ215" s="43"/>
      <c r="AFR215" s="43"/>
      <c r="AFS215" s="43"/>
      <c r="AFT215" s="43"/>
      <c r="AFU215" s="43"/>
      <c r="AFV215" s="43"/>
      <c r="AFW215" s="43"/>
      <c r="AFX215" s="43"/>
      <c r="AFY215" s="43"/>
      <c r="AFZ215" s="43"/>
      <c r="AGA215" s="43"/>
      <c r="AGB215" s="43"/>
      <c r="AGC215" s="43"/>
      <c r="AGD215" s="43"/>
      <c r="AGE215" s="43"/>
      <c r="AGF215" s="43"/>
      <c r="AGG215" s="43"/>
      <c r="AGH215" s="43"/>
      <c r="AGI215" s="43"/>
      <c r="AGJ215" s="43"/>
      <c r="AGK215" s="43"/>
      <c r="AGL215" s="43"/>
      <c r="AGM215" s="43"/>
      <c r="AGN215" s="43"/>
      <c r="AGO215" s="43"/>
      <c r="AGP215" s="43"/>
      <c r="AGQ215" s="43"/>
      <c r="AGR215" s="43"/>
      <c r="AGS215" s="43"/>
      <c r="AGT215" s="43"/>
      <c r="AGU215" s="43"/>
      <c r="AGV215" s="43"/>
      <c r="AGW215" s="43"/>
      <c r="AGX215" s="43"/>
      <c r="AGY215" s="43"/>
      <c r="AGZ215" s="43"/>
      <c r="AHA215" s="43"/>
      <c r="AHB215" s="43"/>
      <c r="AHC215" s="43"/>
      <c r="AHD215" s="43"/>
      <c r="AHE215" s="43"/>
      <c r="AHF215" s="43"/>
      <c r="AHG215" s="43"/>
      <c r="AHH215" s="43"/>
      <c r="AHI215" s="43"/>
      <c r="AHJ215" s="43"/>
      <c r="AHK215" s="43"/>
      <c r="AHL215" s="43"/>
      <c r="AHM215" s="43"/>
      <c r="AHN215" s="43"/>
      <c r="AHO215" s="43"/>
      <c r="AHP215" s="43"/>
      <c r="AHQ215" s="43"/>
      <c r="AHR215" s="43"/>
      <c r="AHS215" s="43"/>
      <c r="AHT215" s="43"/>
      <c r="AHU215" s="43"/>
      <c r="AHV215" s="43"/>
      <c r="AHW215" s="43"/>
      <c r="AHX215" s="43"/>
      <c r="AHY215" s="43"/>
      <c r="AHZ215" s="43"/>
      <c r="AIA215" s="43"/>
      <c r="AIB215" s="43"/>
      <c r="AIC215" s="43"/>
      <c r="AID215" s="43"/>
      <c r="AIE215" s="43"/>
      <c r="AIF215" s="43"/>
      <c r="AIG215" s="43"/>
      <c r="AIH215" s="43"/>
      <c r="AII215" s="43"/>
      <c r="AIJ215" s="43"/>
      <c r="AIK215" s="43"/>
      <c r="AIL215" s="43"/>
      <c r="AIM215" s="43"/>
      <c r="AIN215" s="43"/>
      <c r="AIO215" s="43"/>
      <c r="AIP215" s="43"/>
      <c r="AIQ215" s="43"/>
      <c r="AIR215" s="43"/>
      <c r="AIS215" s="43"/>
      <c r="AIT215" s="43"/>
      <c r="AIU215" s="43"/>
      <c r="AIV215" s="43"/>
      <c r="AIW215" s="43"/>
      <c r="AIX215" s="43"/>
      <c r="AIY215" s="43"/>
      <c r="AIZ215" s="43"/>
      <c r="AJA215" s="43"/>
      <c r="AJB215" s="43"/>
      <c r="AJC215" s="43"/>
      <c r="AJD215" s="43"/>
      <c r="AJE215" s="43"/>
      <c r="AJF215" s="43"/>
      <c r="AJG215" s="43"/>
      <c r="AJH215" s="43"/>
      <c r="AJI215" s="43"/>
      <c r="AJJ215" s="43"/>
      <c r="AJK215" s="43"/>
      <c r="AJL215" s="43"/>
      <c r="AJM215" s="43"/>
      <c r="AJN215" s="43"/>
      <c r="AJO215" s="43"/>
      <c r="AJP215" s="43"/>
      <c r="AJQ215" s="43"/>
      <c r="AJR215" s="43"/>
      <c r="AJS215" s="43"/>
      <c r="AJT215" s="43"/>
      <c r="AJU215" s="43"/>
      <c r="AJV215" s="43"/>
      <c r="AJW215" s="43"/>
      <c r="AJX215" s="43"/>
      <c r="AJY215" s="43"/>
      <c r="AJZ215" s="43"/>
      <c r="AKA215" s="43"/>
      <c r="AKB215" s="43"/>
      <c r="AKC215" s="43"/>
      <c r="AKD215" s="43"/>
      <c r="AKE215" s="43"/>
      <c r="AKF215" s="43"/>
      <c r="AKG215" s="43"/>
      <c r="AKH215" s="43"/>
      <c r="AKI215" s="43"/>
      <c r="AKJ215" s="43"/>
      <c r="AKK215" s="43"/>
      <c r="AKL215" s="43"/>
      <c r="AKM215" s="43"/>
      <c r="AKN215" s="43"/>
      <c r="AKO215" s="43"/>
      <c r="AKP215" s="43"/>
      <c r="AKQ215" s="43"/>
      <c r="AKR215" s="43"/>
      <c r="AKS215" s="43"/>
      <c r="AKT215" s="43"/>
      <c r="AKU215" s="43"/>
      <c r="AKV215" s="43"/>
      <c r="AKW215" s="43"/>
      <c r="AKX215" s="43"/>
      <c r="AKY215" s="43"/>
      <c r="AKZ215" s="43"/>
      <c r="ALA215" s="43"/>
      <c r="ALB215" s="43"/>
      <c r="ALC215" s="43"/>
      <c r="ALD215" s="43"/>
      <c r="ALE215" s="43"/>
      <c r="ALF215" s="43"/>
      <c r="ALG215" s="43"/>
      <c r="ALH215" s="43"/>
      <c r="ALI215" s="43"/>
      <c r="ALJ215" s="43"/>
      <c r="ALK215" s="43"/>
      <c r="ALL215" s="43"/>
      <c r="ALM215" s="43"/>
      <c r="ALN215" s="43"/>
      <c r="ALO215" s="43"/>
      <c r="ALP215" s="43"/>
      <c r="ALQ215" s="43"/>
      <c r="ALR215" s="43"/>
      <c r="ALS215" s="43"/>
      <c r="ALT215" s="43"/>
      <c r="ALU215" s="43"/>
      <c r="ALV215" s="43"/>
      <c r="ALW215" s="43"/>
      <c r="ALX215" s="43"/>
      <c r="ALY215" s="43"/>
      <c r="ALZ215" s="43"/>
      <c r="AMA215" s="43"/>
      <c r="AMB215" s="43"/>
      <c r="AMC215" s="43"/>
      <c r="AMD215" s="43"/>
      <c r="AME215" s="43"/>
      <c r="AMF215" s="43"/>
      <c r="AMG215" s="43"/>
      <c r="AMH215" s="43"/>
      <c r="AMI215" s="43"/>
      <c r="AMJ215" s="43"/>
      <c r="AMK215" s="43"/>
      <c r="AML215" s="43"/>
      <c r="AMM215" s="43"/>
      <c r="AMN215" s="43"/>
      <c r="AMO215" s="43"/>
      <c r="AMP215" s="43"/>
      <c r="AMQ215" s="43"/>
      <c r="AMR215" s="43"/>
      <c r="AMS215" s="43"/>
      <c r="AMT215" s="43"/>
    </row>
    <row r="216" spans="1:1034" ht="15" hidden="1" customHeight="1" x14ac:dyDescent="0.2">
      <c r="A216" s="326" t="s">
        <v>297</v>
      </c>
      <c r="B216" s="41">
        <v>32</v>
      </c>
      <c r="C216" s="42" t="s">
        <v>19</v>
      </c>
      <c r="D216" s="363" t="s">
        <v>298</v>
      </c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3"/>
      <c r="KK216" s="43"/>
      <c r="KL216" s="43"/>
      <c r="KM216" s="43"/>
      <c r="KN216" s="43"/>
      <c r="KO216" s="43"/>
      <c r="KP216" s="43"/>
      <c r="KQ216" s="43"/>
      <c r="KR216" s="43"/>
      <c r="KS216" s="43"/>
      <c r="KT216" s="43"/>
      <c r="KU216" s="43"/>
      <c r="KV216" s="43"/>
      <c r="KW216" s="43"/>
      <c r="KX216" s="43"/>
      <c r="KY216" s="43"/>
      <c r="KZ216" s="43"/>
      <c r="LA216" s="43"/>
      <c r="LB216" s="43"/>
      <c r="LC216" s="43"/>
      <c r="LD216" s="43"/>
      <c r="LE216" s="43"/>
      <c r="LF216" s="43"/>
      <c r="LG216" s="43"/>
      <c r="LH216" s="43"/>
      <c r="LI216" s="43"/>
      <c r="LJ216" s="43"/>
      <c r="LK216" s="43"/>
      <c r="LL216" s="43"/>
      <c r="LM216" s="43"/>
      <c r="LN216" s="43"/>
      <c r="LO216" s="43"/>
      <c r="LP216" s="43"/>
      <c r="LQ216" s="43"/>
      <c r="LR216" s="43"/>
      <c r="LS216" s="43"/>
      <c r="LT216" s="43"/>
      <c r="LU216" s="43"/>
      <c r="LV216" s="43"/>
      <c r="LW216" s="43"/>
      <c r="LX216" s="43"/>
      <c r="LY216" s="43"/>
      <c r="LZ216" s="43"/>
      <c r="MA216" s="43"/>
      <c r="MB216" s="43"/>
      <c r="MC216" s="43"/>
      <c r="MD216" s="43"/>
      <c r="ME216" s="43"/>
      <c r="MF216" s="43"/>
      <c r="MG216" s="43"/>
      <c r="MH216" s="43"/>
      <c r="MI216" s="43"/>
      <c r="MJ216" s="43"/>
      <c r="MK216" s="43"/>
      <c r="ML216" s="43"/>
      <c r="MM216" s="43"/>
      <c r="MN216" s="43"/>
      <c r="MO216" s="43"/>
      <c r="MP216" s="43"/>
      <c r="MQ216" s="43"/>
      <c r="MR216" s="43"/>
      <c r="MS216" s="43"/>
      <c r="MT216" s="43"/>
      <c r="MU216" s="43"/>
      <c r="MV216" s="43"/>
      <c r="MW216" s="43"/>
      <c r="MX216" s="43"/>
      <c r="MY216" s="43"/>
      <c r="MZ216" s="43"/>
      <c r="NA216" s="43"/>
      <c r="NB216" s="43"/>
      <c r="NC216" s="43"/>
      <c r="ND216" s="43"/>
      <c r="NE216" s="43"/>
      <c r="NF216" s="43"/>
      <c r="NG216" s="43"/>
      <c r="NH216" s="43"/>
      <c r="NI216" s="43"/>
      <c r="NJ216" s="43"/>
      <c r="NK216" s="43"/>
      <c r="NL216" s="43"/>
      <c r="NM216" s="43"/>
      <c r="NN216" s="43"/>
      <c r="NO216" s="43"/>
      <c r="NP216" s="43"/>
      <c r="NQ216" s="43"/>
      <c r="NR216" s="43"/>
      <c r="NS216" s="43"/>
      <c r="NT216" s="43"/>
      <c r="NU216" s="43"/>
      <c r="NV216" s="43"/>
      <c r="NW216" s="43"/>
      <c r="NX216" s="43"/>
      <c r="NY216" s="43"/>
      <c r="NZ216" s="43"/>
      <c r="OA216" s="43"/>
      <c r="OB216" s="43"/>
      <c r="OC216" s="43"/>
      <c r="OD216" s="43"/>
      <c r="OE216" s="43"/>
      <c r="OF216" s="43"/>
      <c r="OG216" s="43"/>
      <c r="OH216" s="43"/>
      <c r="OI216" s="43"/>
      <c r="OJ216" s="43"/>
      <c r="OK216" s="43"/>
      <c r="OL216" s="43"/>
      <c r="OM216" s="43"/>
      <c r="ON216" s="43"/>
      <c r="OO216" s="43"/>
      <c r="OP216" s="43"/>
      <c r="OQ216" s="43"/>
      <c r="OR216" s="43"/>
      <c r="OS216" s="43"/>
      <c r="OT216" s="43"/>
      <c r="OU216" s="43"/>
      <c r="OV216" s="43"/>
      <c r="OW216" s="43"/>
      <c r="OX216" s="43"/>
      <c r="OY216" s="43"/>
      <c r="OZ216" s="43"/>
      <c r="PA216" s="43"/>
      <c r="PB216" s="43"/>
      <c r="PC216" s="43"/>
      <c r="PD216" s="43"/>
      <c r="PE216" s="43"/>
      <c r="PF216" s="43"/>
      <c r="PG216" s="43"/>
      <c r="PH216" s="43"/>
      <c r="PI216" s="43"/>
      <c r="PJ216" s="43"/>
      <c r="PK216" s="43"/>
      <c r="PL216" s="43"/>
      <c r="PM216" s="43"/>
      <c r="PN216" s="43"/>
      <c r="PO216" s="43"/>
      <c r="PP216" s="43"/>
      <c r="PQ216" s="43"/>
      <c r="PR216" s="43"/>
      <c r="PS216" s="43"/>
      <c r="PT216" s="43"/>
      <c r="PU216" s="43"/>
      <c r="PV216" s="43"/>
      <c r="PW216" s="43"/>
      <c r="PX216" s="43"/>
      <c r="PY216" s="43"/>
      <c r="PZ216" s="43"/>
      <c r="QA216" s="43"/>
      <c r="QB216" s="43"/>
      <c r="QC216" s="43"/>
      <c r="QD216" s="43"/>
      <c r="QE216" s="43"/>
      <c r="QF216" s="43"/>
      <c r="QG216" s="43"/>
      <c r="QH216" s="43"/>
      <c r="QI216" s="43"/>
      <c r="QJ216" s="43"/>
      <c r="QK216" s="43"/>
      <c r="QL216" s="43"/>
      <c r="QM216" s="43"/>
      <c r="QN216" s="43"/>
      <c r="QO216" s="43"/>
      <c r="QP216" s="43"/>
      <c r="QQ216" s="43"/>
      <c r="QR216" s="43"/>
      <c r="QS216" s="43"/>
      <c r="QT216" s="43"/>
      <c r="QU216" s="43"/>
      <c r="QV216" s="43"/>
      <c r="QW216" s="43"/>
      <c r="QX216" s="43"/>
      <c r="QY216" s="43"/>
      <c r="QZ216" s="43"/>
      <c r="RA216" s="43"/>
      <c r="RB216" s="43"/>
      <c r="RC216" s="43"/>
      <c r="RD216" s="43"/>
      <c r="RE216" s="43"/>
      <c r="RF216" s="43"/>
      <c r="RG216" s="43"/>
      <c r="RH216" s="43"/>
      <c r="RI216" s="43"/>
      <c r="RJ216" s="43"/>
      <c r="RK216" s="43"/>
      <c r="RL216" s="43"/>
      <c r="RM216" s="43"/>
      <c r="RN216" s="43"/>
      <c r="RO216" s="43"/>
      <c r="RP216" s="43"/>
      <c r="RQ216" s="43"/>
      <c r="RR216" s="43"/>
      <c r="RS216" s="43"/>
      <c r="RT216" s="43"/>
      <c r="RU216" s="43"/>
      <c r="RV216" s="43"/>
      <c r="RW216" s="43"/>
      <c r="RX216" s="43"/>
      <c r="RY216" s="43"/>
      <c r="RZ216" s="43"/>
      <c r="SA216" s="43"/>
      <c r="SB216" s="43"/>
      <c r="SC216" s="43"/>
      <c r="SD216" s="43"/>
      <c r="SE216" s="43"/>
      <c r="SF216" s="43"/>
      <c r="SG216" s="43"/>
      <c r="SH216" s="43"/>
      <c r="SI216" s="43"/>
      <c r="SJ216" s="43"/>
      <c r="SK216" s="43"/>
      <c r="SL216" s="43"/>
      <c r="SM216" s="43"/>
      <c r="SN216" s="43"/>
      <c r="SO216" s="43"/>
      <c r="SP216" s="43"/>
      <c r="SQ216" s="43"/>
      <c r="SR216" s="43"/>
      <c r="SS216" s="43"/>
      <c r="ST216" s="43"/>
      <c r="SU216" s="43"/>
      <c r="SV216" s="43"/>
      <c r="SW216" s="43"/>
      <c r="SX216" s="43"/>
      <c r="SY216" s="43"/>
      <c r="SZ216" s="43"/>
      <c r="TA216" s="43"/>
      <c r="TB216" s="43"/>
      <c r="TC216" s="43"/>
      <c r="TD216" s="43"/>
      <c r="TE216" s="43"/>
      <c r="TF216" s="43"/>
      <c r="TG216" s="43"/>
      <c r="TH216" s="43"/>
      <c r="TI216" s="43"/>
      <c r="TJ216" s="43"/>
      <c r="TK216" s="43"/>
      <c r="TL216" s="43"/>
      <c r="TM216" s="43"/>
      <c r="TN216" s="43"/>
      <c r="TO216" s="43"/>
      <c r="TP216" s="43"/>
      <c r="TQ216" s="43"/>
      <c r="TR216" s="43"/>
      <c r="TS216" s="43"/>
      <c r="TT216" s="43"/>
      <c r="TU216" s="43"/>
      <c r="TV216" s="43"/>
      <c r="TW216" s="43"/>
      <c r="TX216" s="43"/>
      <c r="TY216" s="43"/>
      <c r="TZ216" s="43"/>
      <c r="UA216" s="43"/>
      <c r="UB216" s="43"/>
      <c r="UC216" s="43"/>
      <c r="UD216" s="43"/>
      <c r="UE216" s="43"/>
      <c r="UF216" s="43"/>
      <c r="UG216" s="43"/>
      <c r="UH216" s="43"/>
      <c r="UI216" s="43"/>
      <c r="UJ216" s="43"/>
      <c r="UK216" s="43"/>
      <c r="UL216" s="43"/>
      <c r="UM216" s="43"/>
      <c r="UN216" s="43"/>
      <c r="UO216" s="43"/>
      <c r="UP216" s="43"/>
      <c r="UQ216" s="43"/>
      <c r="UR216" s="43"/>
      <c r="US216" s="43"/>
      <c r="UT216" s="43"/>
      <c r="UU216" s="43"/>
      <c r="UV216" s="43"/>
      <c r="UW216" s="43"/>
      <c r="UX216" s="43"/>
      <c r="UY216" s="43"/>
      <c r="UZ216" s="43"/>
      <c r="VA216" s="43"/>
      <c r="VB216" s="43"/>
      <c r="VC216" s="43"/>
      <c r="VD216" s="43"/>
      <c r="VE216" s="43"/>
      <c r="VF216" s="43"/>
      <c r="VG216" s="43"/>
      <c r="VH216" s="43"/>
      <c r="VI216" s="43"/>
      <c r="VJ216" s="43"/>
      <c r="VK216" s="43"/>
      <c r="VL216" s="43"/>
      <c r="VM216" s="43"/>
      <c r="VN216" s="43"/>
      <c r="VO216" s="43"/>
      <c r="VP216" s="43"/>
      <c r="VQ216" s="43"/>
      <c r="VR216" s="43"/>
      <c r="VS216" s="43"/>
      <c r="VT216" s="43"/>
      <c r="VU216" s="43"/>
      <c r="VV216" s="43"/>
      <c r="VW216" s="43"/>
      <c r="VX216" s="43"/>
      <c r="VY216" s="43"/>
      <c r="VZ216" s="43"/>
      <c r="WA216" s="43"/>
      <c r="WB216" s="43"/>
      <c r="WC216" s="43"/>
      <c r="WD216" s="43"/>
      <c r="WE216" s="43"/>
      <c r="WF216" s="43"/>
      <c r="WG216" s="43"/>
      <c r="WH216" s="43"/>
      <c r="WI216" s="43"/>
      <c r="WJ216" s="43"/>
      <c r="WK216" s="43"/>
      <c r="WL216" s="43"/>
      <c r="WM216" s="43"/>
      <c r="WN216" s="43"/>
      <c r="WO216" s="43"/>
      <c r="WP216" s="43"/>
      <c r="WQ216" s="43"/>
      <c r="WR216" s="43"/>
      <c r="WS216" s="43"/>
      <c r="WT216" s="43"/>
      <c r="WU216" s="43"/>
      <c r="WV216" s="43"/>
      <c r="WW216" s="43"/>
      <c r="WX216" s="43"/>
      <c r="WY216" s="43"/>
      <c r="WZ216" s="43"/>
      <c r="XA216" s="43"/>
      <c r="XB216" s="43"/>
      <c r="XC216" s="43"/>
      <c r="XD216" s="43"/>
      <c r="XE216" s="43"/>
      <c r="XF216" s="43"/>
      <c r="XG216" s="43"/>
      <c r="XH216" s="43"/>
      <c r="XI216" s="43"/>
      <c r="XJ216" s="43"/>
      <c r="XK216" s="43"/>
      <c r="XL216" s="43"/>
      <c r="XM216" s="43"/>
      <c r="XN216" s="43"/>
      <c r="XO216" s="43"/>
      <c r="XP216" s="43"/>
      <c r="XQ216" s="43"/>
      <c r="XR216" s="43"/>
      <c r="XS216" s="43"/>
      <c r="XT216" s="43"/>
      <c r="XU216" s="43"/>
      <c r="XV216" s="43"/>
      <c r="XW216" s="43"/>
      <c r="XX216" s="43"/>
      <c r="XY216" s="43"/>
      <c r="XZ216" s="43"/>
      <c r="YA216" s="43"/>
      <c r="YB216" s="43"/>
      <c r="YC216" s="43"/>
      <c r="YD216" s="43"/>
      <c r="YE216" s="43"/>
      <c r="YF216" s="43"/>
      <c r="YG216" s="43"/>
      <c r="YH216" s="43"/>
      <c r="YI216" s="43"/>
      <c r="YJ216" s="43"/>
      <c r="YK216" s="43"/>
      <c r="YL216" s="43"/>
      <c r="YM216" s="43"/>
      <c r="YN216" s="43"/>
      <c r="YO216" s="43"/>
      <c r="YP216" s="43"/>
      <c r="YQ216" s="43"/>
      <c r="YR216" s="43"/>
      <c r="YS216" s="43"/>
      <c r="YT216" s="43"/>
      <c r="YU216" s="43"/>
      <c r="YV216" s="43"/>
      <c r="YW216" s="43"/>
      <c r="YX216" s="43"/>
      <c r="YY216" s="43"/>
      <c r="YZ216" s="43"/>
      <c r="ZA216" s="43"/>
      <c r="ZB216" s="43"/>
      <c r="ZC216" s="43"/>
      <c r="ZD216" s="43"/>
      <c r="ZE216" s="43"/>
      <c r="ZF216" s="43"/>
      <c r="ZG216" s="43"/>
      <c r="ZH216" s="43"/>
      <c r="ZI216" s="43"/>
      <c r="ZJ216" s="43"/>
      <c r="ZK216" s="43"/>
      <c r="ZL216" s="43"/>
      <c r="ZM216" s="43"/>
      <c r="ZN216" s="43"/>
      <c r="ZO216" s="43"/>
      <c r="ZP216" s="43"/>
      <c r="ZQ216" s="43"/>
      <c r="ZR216" s="43"/>
      <c r="ZS216" s="43"/>
      <c r="ZT216" s="43"/>
      <c r="ZU216" s="43"/>
      <c r="ZV216" s="43"/>
      <c r="ZW216" s="43"/>
      <c r="ZX216" s="43"/>
      <c r="ZY216" s="43"/>
      <c r="ZZ216" s="43"/>
      <c r="AAA216" s="43"/>
      <c r="AAB216" s="43"/>
      <c r="AAC216" s="43"/>
      <c r="AAD216" s="43"/>
      <c r="AAE216" s="43"/>
      <c r="AAF216" s="43"/>
      <c r="AAG216" s="43"/>
      <c r="AAH216" s="43"/>
      <c r="AAI216" s="43"/>
      <c r="AAJ216" s="43"/>
      <c r="AAK216" s="43"/>
      <c r="AAL216" s="43"/>
      <c r="AAM216" s="43"/>
      <c r="AAN216" s="43"/>
      <c r="AAO216" s="43"/>
      <c r="AAP216" s="43"/>
      <c r="AAQ216" s="43"/>
      <c r="AAR216" s="43"/>
      <c r="AAS216" s="43"/>
      <c r="AAT216" s="43"/>
      <c r="AAU216" s="43"/>
      <c r="AAV216" s="43"/>
      <c r="AAW216" s="43"/>
      <c r="AAX216" s="43"/>
      <c r="AAY216" s="43"/>
      <c r="AAZ216" s="43"/>
      <c r="ABA216" s="43"/>
      <c r="ABB216" s="43"/>
      <c r="ABC216" s="43"/>
      <c r="ABD216" s="43"/>
      <c r="ABE216" s="43"/>
      <c r="ABF216" s="43"/>
      <c r="ABG216" s="43"/>
      <c r="ABH216" s="43"/>
      <c r="ABI216" s="43"/>
      <c r="ABJ216" s="43"/>
      <c r="ABK216" s="43"/>
      <c r="ABL216" s="43"/>
      <c r="ABM216" s="43"/>
      <c r="ABN216" s="43"/>
      <c r="ABO216" s="43"/>
      <c r="ABP216" s="43"/>
      <c r="ABQ216" s="43"/>
      <c r="ABR216" s="43"/>
      <c r="ABS216" s="43"/>
      <c r="ABT216" s="43"/>
      <c r="ABU216" s="43"/>
      <c r="ABV216" s="43"/>
      <c r="ABW216" s="43"/>
      <c r="ABX216" s="43"/>
      <c r="ABY216" s="43"/>
      <c r="ABZ216" s="43"/>
      <c r="ACA216" s="43"/>
      <c r="ACB216" s="43"/>
      <c r="ACC216" s="43"/>
      <c r="ACD216" s="43"/>
      <c r="ACE216" s="43"/>
      <c r="ACF216" s="43"/>
      <c r="ACG216" s="43"/>
      <c r="ACH216" s="43"/>
      <c r="ACI216" s="43"/>
      <c r="ACJ216" s="43"/>
      <c r="ACK216" s="43"/>
      <c r="ACL216" s="43"/>
      <c r="ACM216" s="43"/>
      <c r="ACN216" s="43"/>
      <c r="ACO216" s="43"/>
      <c r="ACP216" s="43"/>
      <c r="ACQ216" s="43"/>
      <c r="ACR216" s="43"/>
      <c r="ACS216" s="43"/>
      <c r="ACT216" s="43"/>
      <c r="ACU216" s="43"/>
      <c r="ACV216" s="43"/>
      <c r="ACW216" s="43"/>
      <c r="ACX216" s="43"/>
      <c r="ACY216" s="43"/>
      <c r="ACZ216" s="43"/>
      <c r="ADA216" s="43"/>
      <c r="ADB216" s="43"/>
      <c r="ADC216" s="43"/>
      <c r="ADD216" s="43"/>
      <c r="ADE216" s="43"/>
      <c r="ADF216" s="43"/>
      <c r="ADG216" s="43"/>
      <c r="ADH216" s="43"/>
      <c r="ADI216" s="43"/>
      <c r="ADJ216" s="43"/>
      <c r="ADK216" s="43"/>
      <c r="ADL216" s="43"/>
      <c r="ADM216" s="43"/>
      <c r="ADN216" s="43"/>
      <c r="ADO216" s="43"/>
      <c r="ADP216" s="43"/>
      <c r="ADQ216" s="43"/>
      <c r="ADR216" s="43"/>
      <c r="ADS216" s="43"/>
      <c r="ADT216" s="43"/>
      <c r="ADU216" s="43"/>
      <c r="ADV216" s="43"/>
      <c r="ADW216" s="43"/>
      <c r="ADX216" s="43"/>
      <c r="ADY216" s="43"/>
      <c r="ADZ216" s="43"/>
      <c r="AEA216" s="43"/>
      <c r="AEB216" s="43"/>
      <c r="AEC216" s="43"/>
      <c r="AED216" s="43"/>
      <c r="AEE216" s="43"/>
      <c r="AEF216" s="43"/>
      <c r="AEG216" s="43"/>
      <c r="AEH216" s="43"/>
      <c r="AEI216" s="43"/>
      <c r="AEJ216" s="43"/>
      <c r="AEK216" s="43"/>
      <c r="AEL216" s="43"/>
      <c r="AEM216" s="43"/>
      <c r="AEN216" s="43"/>
      <c r="AEO216" s="43"/>
      <c r="AEP216" s="43"/>
      <c r="AEQ216" s="43"/>
      <c r="AER216" s="43"/>
      <c r="AES216" s="43"/>
      <c r="AET216" s="43"/>
      <c r="AEU216" s="43"/>
      <c r="AEV216" s="43"/>
      <c r="AEW216" s="43"/>
      <c r="AEX216" s="43"/>
      <c r="AEY216" s="43"/>
      <c r="AEZ216" s="43"/>
      <c r="AFA216" s="43"/>
      <c r="AFB216" s="43"/>
      <c r="AFC216" s="43"/>
      <c r="AFD216" s="43"/>
      <c r="AFE216" s="43"/>
      <c r="AFF216" s="43"/>
      <c r="AFG216" s="43"/>
      <c r="AFH216" s="43"/>
      <c r="AFI216" s="43"/>
      <c r="AFJ216" s="43"/>
      <c r="AFK216" s="43"/>
      <c r="AFL216" s="43"/>
      <c r="AFM216" s="43"/>
      <c r="AFN216" s="43"/>
      <c r="AFO216" s="43"/>
      <c r="AFP216" s="43"/>
      <c r="AFQ216" s="43"/>
      <c r="AFR216" s="43"/>
      <c r="AFS216" s="43"/>
      <c r="AFT216" s="43"/>
      <c r="AFU216" s="43"/>
      <c r="AFV216" s="43"/>
      <c r="AFW216" s="43"/>
      <c r="AFX216" s="43"/>
      <c r="AFY216" s="43"/>
      <c r="AFZ216" s="43"/>
      <c r="AGA216" s="43"/>
      <c r="AGB216" s="43"/>
      <c r="AGC216" s="43"/>
      <c r="AGD216" s="43"/>
      <c r="AGE216" s="43"/>
      <c r="AGF216" s="43"/>
      <c r="AGG216" s="43"/>
      <c r="AGH216" s="43"/>
      <c r="AGI216" s="43"/>
      <c r="AGJ216" s="43"/>
      <c r="AGK216" s="43"/>
      <c r="AGL216" s="43"/>
      <c r="AGM216" s="43"/>
      <c r="AGN216" s="43"/>
      <c r="AGO216" s="43"/>
      <c r="AGP216" s="43"/>
      <c r="AGQ216" s="43"/>
      <c r="AGR216" s="43"/>
      <c r="AGS216" s="43"/>
      <c r="AGT216" s="43"/>
      <c r="AGU216" s="43"/>
      <c r="AGV216" s="43"/>
      <c r="AGW216" s="43"/>
      <c r="AGX216" s="43"/>
      <c r="AGY216" s="43"/>
      <c r="AGZ216" s="43"/>
      <c r="AHA216" s="43"/>
      <c r="AHB216" s="43"/>
      <c r="AHC216" s="43"/>
      <c r="AHD216" s="43"/>
      <c r="AHE216" s="43"/>
      <c r="AHF216" s="43"/>
      <c r="AHG216" s="43"/>
      <c r="AHH216" s="43"/>
      <c r="AHI216" s="43"/>
      <c r="AHJ216" s="43"/>
      <c r="AHK216" s="43"/>
      <c r="AHL216" s="43"/>
      <c r="AHM216" s="43"/>
      <c r="AHN216" s="43"/>
      <c r="AHO216" s="43"/>
      <c r="AHP216" s="43"/>
      <c r="AHQ216" s="43"/>
      <c r="AHR216" s="43"/>
      <c r="AHS216" s="43"/>
      <c r="AHT216" s="43"/>
      <c r="AHU216" s="43"/>
      <c r="AHV216" s="43"/>
      <c r="AHW216" s="43"/>
      <c r="AHX216" s="43"/>
      <c r="AHY216" s="43"/>
      <c r="AHZ216" s="43"/>
      <c r="AIA216" s="43"/>
      <c r="AIB216" s="43"/>
      <c r="AIC216" s="43"/>
      <c r="AID216" s="43"/>
      <c r="AIE216" s="43"/>
      <c r="AIF216" s="43"/>
      <c r="AIG216" s="43"/>
      <c r="AIH216" s="43"/>
      <c r="AII216" s="43"/>
      <c r="AIJ216" s="43"/>
      <c r="AIK216" s="43"/>
      <c r="AIL216" s="43"/>
      <c r="AIM216" s="43"/>
      <c r="AIN216" s="43"/>
      <c r="AIO216" s="43"/>
      <c r="AIP216" s="43"/>
      <c r="AIQ216" s="43"/>
      <c r="AIR216" s="43"/>
      <c r="AIS216" s="43"/>
      <c r="AIT216" s="43"/>
      <c r="AIU216" s="43"/>
      <c r="AIV216" s="43"/>
      <c r="AIW216" s="43"/>
      <c r="AIX216" s="43"/>
      <c r="AIY216" s="43"/>
      <c r="AIZ216" s="43"/>
      <c r="AJA216" s="43"/>
      <c r="AJB216" s="43"/>
      <c r="AJC216" s="43"/>
      <c r="AJD216" s="43"/>
      <c r="AJE216" s="43"/>
      <c r="AJF216" s="43"/>
      <c r="AJG216" s="43"/>
      <c r="AJH216" s="43"/>
      <c r="AJI216" s="43"/>
      <c r="AJJ216" s="43"/>
      <c r="AJK216" s="43"/>
      <c r="AJL216" s="43"/>
      <c r="AJM216" s="43"/>
      <c r="AJN216" s="43"/>
      <c r="AJO216" s="43"/>
      <c r="AJP216" s="43"/>
      <c r="AJQ216" s="43"/>
      <c r="AJR216" s="43"/>
      <c r="AJS216" s="43"/>
      <c r="AJT216" s="43"/>
      <c r="AJU216" s="43"/>
      <c r="AJV216" s="43"/>
      <c r="AJW216" s="43"/>
      <c r="AJX216" s="43"/>
      <c r="AJY216" s="43"/>
      <c r="AJZ216" s="43"/>
      <c r="AKA216" s="43"/>
      <c r="AKB216" s="43"/>
      <c r="AKC216" s="43"/>
      <c r="AKD216" s="43"/>
      <c r="AKE216" s="43"/>
      <c r="AKF216" s="43"/>
      <c r="AKG216" s="43"/>
      <c r="AKH216" s="43"/>
      <c r="AKI216" s="43"/>
      <c r="AKJ216" s="43"/>
      <c r="AKK216" s="43"/>
      <c r="AKL216" s="43"/>
      <c r="AKM216" s="43"/>
      <c r="AKN216" s="43"/>
      <c r="AKO216" s="43"/>
      <c r="AKP216" s="43"/>
      <c r="AKQ216" s="43"/>
      <c r="AKR216" s="43"/>
      <c r="AKS216" s="43"/>
      <c r="AKT216" s="43"/>
      <c r="AKU216" s="43"/>
      <c r="AKV216" s="43"/>
      <c r="AKW216" s="43"/>
      <c r="AKX216" s="43"/>
      <c r="AKY216" s="43"/>
      <c r="AKZ216" s="43"/>
      <c r="ALA216" s="43"/>
      <c r="ALB216" s="43"/>
      <c r="ALC216" s="43"/>
      <c r="ALD216" s="43"/>
      <c r="ALE216" s="43"/>
      <c r="ALF216" s="43"/>
      <c r="ALG216" s="43"/>
      <c r="ALH216" s="43"/>
      <c r="ALI216" s="43"/>
      <c r="ALJ216" s="43"/>
      <c r="ALK216" s="43"/>
      <c r="ALL216" s="43"/>
      <c r="ALM216" s="43"/>
      <c r="ALN216" s="43"/>
      <c r="ALO216" s="43"/>
      <c r="ALP216" s="43"/>
      <c r="ALQ216" s="43"/>
      <c r="ALR216" s="43"/>
      <c r="ALS216" s="43"/>
      <c r="ALT216" s="43"/>
      <c r="ALU216" s="43"/>
      <c r="ALV216" s="43"/>
      <c r="ALW216" s="43"/>
      <c r="ALX216" s="43"/>
      <c r="ALY216" s="43"/>
      <c r="ALZ216" s="43"/>
      <c r="AMA216" s="43"/>
      <c r="AMB216" s="43"/>
      <c r="AMC216" s="43"/>
      <c r="AMD216" s="43"/>
      <c r="AME216" s="43"/>
      <c r="AMF216" s="43"/>
      <c r="AMG216" s="43"/>
      <c r="AMH216" s="43"/>
      <c r="AMI216" s="43"/>
      <c r="AMJ216" s="43"/>
      <c r="AMK216" s="43"/>
      <c r="AML216" s="43"/>
      <c r="AMM216" s="43"/>
      <c r="AMN216" s="43"/>
      <c r="AMO216" s="43"/>
      <c r="AMP216" s="43"/>
      <c r="AMQ216" s="43"/>
      <c r="AMR216" s="43"/>
      <c r="AMS216" s="43"/>
      <c r="AMT216" s="43"/>
    </row>
    <row r="217" spans="1:1034" hidden="1" x14ac:dyDescent="0.2">
      <c r="A217" s="326"/>
      <c r="B217" s="44">
        <v>38</v>
      </c>
      <c r="C217" s="45" t="s">
        <v>95</v>
      </c>
      <c r="D217" s="363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3"/>
      <c r="JH217" s="43"/>
      <c r="JI217" s="43"/>
      <c r="JJ217" s="43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3"/>
      <c r="KJ217" s="43"/>
      <c r="KK217" s="43"/>
      <c r="KL217" s="43"/>
      <c r="KM217" s="43"/>
      <c r="KN217" s="43"/>
      <c r="KO217" s="43"/>
      <c r="KP217" s="43"/>
      <c r="KQ217" s="43"/>
      <c r="KR217" s="43"/>
      <c r="KS217" s="43"/>
      <c r="KT217" s="43"/>
      <c r="KU217" s="43"/>
      <c r="KV217" s="43"/>
      <c r="KW217" s="43"/>
      <c r="KX217" s="43"/>
      <c r="KY217" s="43"/>
      <c r="KZ217" s="43"/>
      <c r="LA217" s="43"/>
      <c r="LB217" s="43"/>
      <c r="LC217" s="43"/>
      <c r="LD217" s="43"/>
      <c r="LE217" s="43"/>
      <c r="LF217" s="43"/>
      <c r="LG217" s="43"/>
      <c r="LH217" s="43"/>
      <c r="LI217" s="43"/>
      <c r="LJ217" s="43"/>
      <c r="LK217" s="43"/>
      <c r="LL217" s="43"/>
      <c r="LM217" s="43"/>
      <c r="LN217" s="43"/>
      <c r="LO217" s="43"/>
      <c r="LP217" s="43"/>
      <c r="LQ217" s="43"/>
      <c r="LR217" s="43"/>
      <c r="LS217" s="43"/>
      <c r="LT217" s="43"/>
      <c r="LU217" s="43"/>
      <c r="LV217" s="43"/>
      <c r="LW217" s="43"/>
      <c r="LX217" s="43"/>
      <c r="LY217" s="43"/>
      <c r="LZ217" s="43"/>
      <c r="MA217" s="43"/>
      <c r="MB217" s="43"/>
      <c r="MC217" s="43"/>
      <c r="MD217" s="43"/>
      <c r="ME217" s="43"/>
      <c r="MF217" s="43"/>
      <c r="MG217" s="43"/>
      <c r="MH217" s="43"/>
      <c r="MI217" s="43"/>
      <c r="MJ217" s="43"/>
      <c r="MK217" s="43"/>
      <c r="ML217" s="43"/>
      <c r="MM217" s="43"/>
      <c r="MN217" s="43"/>
      <c r="MO217" s="43"/>
      <c r="MP217" s="43"/>
      <c r="MQ217" s="43"/>
      <c r="MR217" s="43"/>
      <c r="MS217" s="43"/>
      <c r="MT217" s="43"/>
      <c r="MU217" s="43"/>
      <c r="MV217" s="43"/>
      <c r="MW217" s="43"/>
      <c r="MX217" s="43"/>
      <c r="MY217" s="43"/>
      <c r="MZ217" s="43"/>
      <c r="NA217" s="43"/>
      <c r="NB217" s="43"/>
      <c r="NC217" s="43"/>
      <c r="ND217" s="43"/>
      <c r="NE217" s="43"/>
      <c r="NF217" s="43"/>
      <c r="NG217" s="43"/>
      <c r="NH217" s="43"/>
      <c r="NI217" s="43"/>
      <c r="NJ217" s="43"/>
      <c r="NK217" s="43"/>
      <c r="NL217" s="43"/>
      <c r="NM217" s="43"/>
      <c r="NN217" s="43"/>
      <c r="NO217" s="43"/>
      <c r="NP217" s="43"/>
      <c r="NQ217" s="43"/>
      <c r="NR217" s="43"/>
      <c r="NS217" s="43"/>
      <c r="NT217" s="43"/>
      <c r="NU217" s="43"/>
      <c r="NV217" s="43"/>
      <c r="NW217" s="43"/>
      <c r="NX217" s="43"/>
      <c r="NY217" s="43"/>
      <c r="NZ217" s="43"/>
      <c r="OA217" s="43"/>
      <c r="OB217" s="43"/>
      <c r="OC217" s="43"/>
      <c r="OD217" s="43"/>
      <c r="OE217" s="43"/>
      <c r="OF217" s="43"/>
      <c r="OG217" s="43"/>
      <c r="OH217" s="43"/>
      <c r="OI217" s="43"/>
      <c r="OJ217" s="43"/>
      <c r="OK217" s="43"/>
      <c r="OL217" s="43"/>
      <c r="OM217" s="43"/>
      <c r="ON217" s="43"/>
      <c r="OO217" s="43"/>
      <c r="OP217" s="43"/>
      <c r="OQ217" s="43"/>
      <c r="OR217" s="43"/>
      <c r="OS217" s="43"/>
      <c r="OT217" s="43"/>
      <c r="OU217" s="43"/>
      <c r="OV217" s="43"/>
      <c r="OW217" s="43"/>
      <c r="OX217" s="43"/>
      <c r="OY217" s="43"/>
      <c r="OZ217" s="43"/>
      <c r="PA217" s="43"/>
      <c r="PB217" s="43"/>
      <c r="PC217" s="43"/>
      <c r="PD217" s="43"/>
      <c r="PE217" s="43"/>
      <c r="PF217" s="43"/>
      <c r="PG217" s="43"/>
      <c r="PH217" s="43"/>
      <c r="PI217" s="43"/>
      <c r="PJ217" s="43"/>
      <c r="PK217" s="43"/>
      <c r="PL217" s="43"/>
      <c r="PM217" s="43"/>
      <c r="PN217" s="43"/>
      <c r="PO217" s="43"/>
      <c r="PP217" s="43"/>
      <c r="PQ217" s="43"/>
      <c r="PR217" s="43"/>
      <c r="PS217" s="43"/>
      <c r="PT217" s="43"/>
      <c r="PU217" s="43"/>
      <c r="PV217" s="43"/>
      <c r="PW217" s="43"/>
      <c r="PX217" s="43"/>
      <c r="PY217" s="43"/>
      <c r="PZ217" s="43"/>
      <c r="QA217" s="43"/>
      <c r="QB217" s="43"/>
      <c r="QC217" s="43"/>
      <c r="QD217" s="43"/>
      <c r="QE217" s="43"/>
      <c r="QF217" s="43"/>
      <c r="QG217" s="43"/>
      <c r="QH217" s="43"/>
      <c r="QI217" s="43"/>
      <c r="QJ217" s="43"/>
      <c r="QK217" s="43"/>
      <c r="QL217" s="43"/>
      <c r="QM217" s="43"/>
      <c r="QN217" s="43"/>
      <c r="QO217" s="43"/>
      <c r="QP217" s="43"/>
      <c r="QQ217" s="43"/>
      <c r="QR217" s="43"/>
      <c r="QS217" s="43"/>
      <c r="QT217" s="43"/>
      <c r="QU217" s="43"/>
      <c r="QV217" s="43"/>
      <c r="QW217" s="43"/>
      <c r="QX217" s="43"/>
      <c r="QY217" s="43"/>
      <c r="QZ217" s="43"/>
      <c r="RA217" s="43"/>
      <c r="RB217" s="43"/>
      <c r="RC217" s="43"/>
      <c r="RD217" s="43"/>
      <c r="RE217" s="43"/>
      <c r="RF217" s="43"/>
      <c r="RG217" s="43"/>
      <c r="RH217" s="43"/>
      <c r="RI217" s="43"/>
      <c r="RJ217" s="43"/>
      <c r="RK217" s="43"/>
      <c r="RL217" s="43"/>
      <c r="RM217" s="43"/>
      <c r="RN217" s="43"/>
      <c r="RO217" s="43"/>
      <c r="RP217" s="43"/>
      <c r="RQ217" s="43"/>
      <c r="RR217" s="43"/>
      <c r="RS217" s="43"/>
      <c r="RT217" s="43"/>
      <c r="RU217" s="43"/>
      <c r="RV217" s="43"/>
      <c r="RW217" s="43"/>
      <c r="RX217" s="43"/>
      <c r="RY217" s="43"/>
      <c r="RZ217" s="43"/>
      <c r="SA217" s="43"/>
      <c r="SB217" s="43"/>
      <c r="SC217" s="43"/>
      <c r="SD217" s="43"/>
      <c r="SE217" s="43"/>
      <c r="SF217" s="43"/>
      <c r="SG217" s="43"/>
      <c r="SH217" s="43"/>
      <c r="SI217" s="43"/>
      <c r="SJ217" s="43"/>
      <c r="SK217" s="43"/>
      <c r="SL217" s="43"/>
      <c r="SM217" s="43"/>
      <c r="SN217" s="43"/>
      <c r="SO217" s="43"/>
      <c r="SP217" s="43"/>
      <c r="SQ217" s="43"/>
      <c r="SR217" s="43"/>
      <c r="SS217" s="43"/>
      <c r="ST217" s="43"/>
      <c r="SU217" s="43"/>
      <c r="SV217" s="43"/>
      <c r="SW217" s="43"/>
      <c r="SX217" s="43"/>
      <c r="SY217" s="43"/>
      <c r="SZ217" s="43"/>
      <c r="TA217" s="43"/>
      <c r="TB217" s="43"/>
      <c r="TC217" s="43"/>
      <c r="TD217" s="43"/>
      <c r="TE217" s="43"/>
      <c r="TF217" s="43"/>
      <c r="TG217" s="43"/>
      <c r="TH217" s="43"/>
      <c r="TI217" s="43"/>
      <c r="TJ217" s="43"/>
      <c r="TK217" s="43"/>
      <c r="TL217" s="43"/>
      <c r="TM217" s="43"/>
      <c r="TN217" s="43"/>
      <c r="TO217" s="43"/>
      <c r="TP217" s="43"/>
      <c r="TQ217" s="43"/>
      <c r="TR217" s="43"/>
      <c r="TS217" s="43"/>
      <c r="TT217" s="43"/>
      <c r="TU217" s="43"/>
      <c r="TV217" s="43"/>
      <c r="TW217" s="43"/>
      <c r="TX217" s="43"/>
      <c r="TY217" s="43"/>
      <c r="TZ217" s="43"/>
      <c r="UA217" s="43"/>
      <c r="UB217" s="43"/>
      <c r="UC217" s="43"/>
      <c r="UD217" s="43"/>
      <c r="UE217" s="43"/>
      <c r="UF217" s="43"/>
      <c r="UG217" s="43"/>
      <c r="UH217" s="43"/>
      <c r="UI217" s="43"/>
      <c r="UJ217" s="43"/>
      <c r="UK217" s="43"/>
      <c r="UL217" s="43"/>
      <c r="UM217" s="43"/>
      <c r="UN217" s="43"/>
      <c r="UO217" s="43"/>
      <c r="UP217" s="43"/>
      <c r="UQ217" s="43"/>
      <c r="UR217" s="43"/>
      <c r="US217" s="43"/>
      <c r="UT217" s="43"/>
      <c r="UU217" s="43"/>
      <c r="UV217" s="43"/>
      <c r="UW217" s="43"/>
      <c r="UX217" s="43"/>
      <c r="UY217" s="43"/>
      <c r="UZ217" s="43"/>
      <c r="VA217" s="43"/>
      <c r="VB217" s="43"/>
      <c r="VC217" s="43"/>
      <c r="VD217" s="43"/>
      <c r="VE217" s="43"/>
      <c r="VF217" s="43"/>
      <c r="VG217" s="43"/>
      <c r="VH217" s="43"/>
      <c r="VI217" s="43"/>
      <c r="VJ217" s="43"/>
      <c r="VK217" s="43"/>
      <c r="VL217" s="43"/>
      <c r="VM217" s="43"/>
      <c r="VN217" s="43"/>
      <c r="VO217" s="43"/>
      <c r="VP217" s="43"/>
      <c r="VQ217" s="43"/>
      <c r="VR217" s="43"/>
      <c r="VS217" s="43"/>
      <c r="VT217" s="43"/>
      <c r="VU217" s="43"/>
      <c r="VV217" s="43"/>
      <c r="VW217" s="43"/>
      <c r="VX217" s="43"/>
      <c r="VY217" s="43"/>
      <c r="VZ217" s="43"/>
      <c r="WA217" s="43"/>
      <c r="WB217" s="43"/>
      <c r="WC217" s="43"/>
      <c r="WD217" s="43"/>
      <c r="WE217" s="43"/>
      <c r="WF217" s="43"/>
      <c r="WG217" s="43"/>
      <c r="WH217" s="43"/>
      <c r="WI217" s="43"/>
      <c r="WJ217" s="43"/>
      <c r="WK217" s="43"/>
      <c r="WL217" s="43"/>
      <c r="WM217" s="43"/>
      <c r="WN217" s="43"/>
      <c r="WO217" s="43"/>
      <c r="WP217" s="43"/>
      <c r="WQ217" s="43"/>
      <c r="WR217" s="43"/>
      <c r="WS217" s="43"/>
      <c r="WT217" s="43"/>
      <c r="WU217" s="43"/>
      <c r="WV217" s="43"/>
      <c r="WW217" s="43"/>
      <c r="WX217" s="43"/>
      <c r="WY217" s="43"/>
      <c r="WZ217" s="43"/>
      <c r="XA217" s="43"/>
      <c r="XB217" s="43"/>
      <c r="XC217" s="43"/>
      <c r="XD217" s="43"/>
      <c r="XE217" s="43"/>
      <c r="XF217" s="43"/>
      <c r="XG217" s="43"/>
      <c r="XH217" s="43"/>
      <c r="XI217" s="43"/>
      <c r="XJ217" s="43"/>
      <c r="XK217" s="43"/>
      <c r="XL217" s="43"/>
      <c r="XM217" s="43"/>
      <c r="XN217" s="43"/>
      <c r="XO217" s="43"/>
      <c r="XP217" s="43"/>
      <c r="XQ217" s="43"/>
      <c r="XR217" s="43"/>
      <c r="XS217" s="43"/>
      <c r="XT217" s="43"/>
      <c r="XU217" s="43"/>
      <c r="XV217" s="43"/>
      <c r="XW217" s="43"/>
      <c r="XX217" s="43"/>
      <c r="XY217" s="43"/>
      <c r="XZ217" s="43"/>
      <c r="YA217" s="43"/>
      <c r="YB217" s="43"/>
      <c r="YC217" s="43"/>
      <c r="YD217" s="43"/>
      <c r="YE217" s="43"/>
      <c r="YF217" s="43"/>
      <c r="YG217" s="43"/>
      <c r="YH217" s="43"/>
      <c r="YI217" s="43"/>
      <c r="YJ217" s="43"/>
      <c r="YK217" s="43"/>
      <c r="YL217" s="43"/>
      <c r="YM217" s="43"/>
      <c r="YN217" s="43"/>
      <c r="YO217" s="43"/>
      <c r="YP217" s="43"/>
      <c r="YQ217" s="43"/>
      <c r="YR217" s="43"/>
      <c r="YS217" s="43"/>
      <c r="YT217" s="43"/>
      <c r="YU217" s="43"/>
      <c r="YV217" s="43"/>
      <c r="YW217" s="43"/>
      <c r="YX217" s="43"/>
      <c r="YY217" s="43"/>
      <c r="YZ217" s="43"/>
      <c r="ZA217" s="43"/>
      <c r="ZB217" s="43"/>
      <c r="ZC217" s="43"/>
      <c r="ZD217" s="43"/>
      <c r="ZE217" s="43"/>
      <c r="ZF217" s="43"/>
      <c r="ZG217" s="43"/>
      <c r="ZH217" s="43"/>
      <c r="ZI217" s="43"/>
      <c r="ZJ217" s="43"/>
      <c r="ZK217" s="43"/>
      <c r="ZL217" s="43"/>
      <c r="ZM217" s="43"/>
      <c r="ZN217" s="43"/>
      <c r="ZO217" s="43"/>
      <c r="ZP217" s="43"/>
      <c r="ZQ217" s="43"/>
      <c r="ZR217" s="43"/>
      <c r="ZS217" s="43"/>
      <c r="ZT217" s="43"/>
      <c r="ZU217" s="43"/>
      <c r="ZV217" s="43"/>
      <c r="ZW217" s="43"/>
      <c r="ZX217" s="43"/>
      <c r="ZY217" s="43"/>
      <c r="ZZ217" s="43"/>
      <c r="AAA217" s="43"/>
      <c r="AAB217" s="43"/>
      <c r="AAC217" s="43"/>
      <c r="AAD217" s="43"/>
      <c r="AAE217" s="43"/>
      <c r="AAF217" s="43"/>
      <c r="AAG217" s="43"/>
      <c r="AAH217" s="43"/>
      <c r="AAI217" s="43"/>
      <c r="AAJ217" s="43"/>
      <c r="AAK217" s="43"/>
      <c r="AAL217" s="43"/>
      <c r="AAM217" s="43"/>
      <c r="AAN217" s="43"/>
      <c r="AAO217" s="43"/>
      <c r="AAP217" s="43"/>
      <c r="AAQ217" s="43"/>
      <c r="AAR217" s="43"/>
      <c r="AAS217" s="43"/>
      <c r="AAT217" s="43"/>
      <c r="AAU217" s="43"/>
      <c r="AAV217" s="43"/>
      <c r="AAW217" s="43"/>
      <c r="AAX217" s="43"/>
      <c r="AAY217" s="43"/>
      <c r="AAZ217" s="43"/>
      <c r="ABA217" s="43"/>
      <c r="ABB217" s="43"/>
      <c r="ABC217" s="43"/>
      <c r="ABD217" s="43"/>
      <c r="ABE217" s="43"/>
      <c r="ABF217" s="43"/>
      <c r="ABG217" s="43"/>
      <c r="ABH217" s="43"/>
      <c r="ABI217" s="43"/>
      <c r="ABJ217" s="43"/>
      <c r="ABK217" s="43"/>
      <c r="ABL217" s="43"/>
      <c r="ABM217" s="43"/>
      <c r="ABN217" s="43"/>
      <c r="ABO217" s="43"/>
      <c r="ABP217" s="43"/>
      <c r="ABQ217" s="43"/>
      <c r="ABR217" s="43"/>
      <c r="ABS217" s="43"/>
      <c r="ABT217" s="43"/>
      <c r="ABU217" s="43"/>
      <c r="ABV217" s="43"/>
      <c r="ABW217" s="43"/>
      <c r="ABX217" s="43"/>
      <c r="ABY217" s="43"/>
      <c r="ABZ217" s="43"/>
      <c r="ACA217" s="43"/>
      <c r="ACB217" s="43"/>
      <c r="ACC217" s="43"/>
      <c r="ACD217" s="43"/>
      <c r="ACE217" s="43"/>
      <c r="ACF217" s="43"/>
      <c r="ACG217" s="43"/>
      <c r="ACH217" s="43"/>
      <c r="ACI217" s="43"/>
      <c r="ACJ217" s="43"/>
      <c r="ACK217" s="43"/>
      <c r="ACL217" s="43"/>
      <c r="ACM217" s="43"/>
      <c r="ACN217" s="43"/>
      <c r="ACO217" s="43"/>
      <c r="ACP217" s="43"/>
      <c r="ACQ217" s="43"/>
      <c r="ACR217" s="43"/>
      <c r="ACS217" s="43"/>
      <c r="ACT217" s="43"/>
      <c r="ACU217" s="43"/>
      <c r="ACV217" s="43"/>
      <c r="ACW217" s="43"/>
      <c r="ACX217" s="43"/>
      <c r="ACY217" s="43"/>
      <c r="ACZ217" s="43"/>
      <c r="ADA217" s="43"/>
      <c r="ADB217" s="43"/>
      <c r="ADC217" s="43"/>
      <c r="ADD217" s="43"/>
      <c r="ADE217" s="43"/>
      <c r="ADF217" s="43"/>
      <c r="ADG217" s="43"/>
      <c r="ADH217" s="43"/>
      <c r="ADI217" s="43"/>
      <c r="ADJ217" s="43"/>
      <c r="ADK217" s="43"/>
      <c r="ADL217" s="43"/>
      <c r="ADM217" s="43"/>
      <c r="ADN217" s="43"/>
      <c r="ADO217" s="43"/>
      <c r="ADP217" s="43"/>
      <c r="ADQ217" s="43"/>
      <c r="ADR217" s="43"/>
      <c r="ADS217" s="43"/>
      <c r="ADT217" s="43"/>
      <c r="ADU217" s="43"/>
      <c r="ADV217" s="43"/>
      <c r="ADW217" s="43"/>
      <c r="ADX217" s="43"/>
      <c r="ADY217" s="43"/>
      <c r="ADZ217" s="43"/>
      <c r="AEA217" s="43"/>
      <c r="AEB217" s="43"/>
      <c r="AEC217" s="43"/>
      <c r="AED217" s="43"/>
      <c r="AEE217" s="43"/>
      <c r="AEF217" s="43"/>
      <c r="AEG217" s="43"/>
      <c r="AEH217" s="43"/>
      <c r="AEI217" s="43"/>
      <c r="AEJ217" s="43"/>
      <c r="AEK217" s="43"/>
      <c r="AEL217" s="43"/>
      <c r="AEM217" s="43"/>
      <c r="AEN217" s="43"/>
      <c r="AEO217" s="43"/>
      <c r="AEP217" s="43"/>
      <c r="AEQ217" s="43"/>
      <c r="AER217" s="43"/>
      <c r="AES217" s="43"/>
      <c r="AET217" s="43"/>
      <c r="AEU217" s="43"/>
      <c r="AEV217" s="43"/>
      <c r="AEW217" s="43"/>
      <c r="AEX217" s="43"/>
      <c r="AEY217" s="43"/>
      <c r="AEZ217" s="43"/>
      <c r="AFA217" s="43"/>
      <c r="AFB217" s="43"/>
      <c r="AFC217" s="43"/>
      <c r="AFD217" s="43"/>
      <c r="AFE217" s="43"/>
      <c r="AFF217" s="43"/>
      <c r="AFG217" s="43"/>
      <c r="AFH217" s="43"/>
      <c r="AFI217" s="43"/>
      <c r="AFJ217" s="43"/>
      <c r="AFK217" s="43"/>
      <c r="AFL217" s="43"/>
      <c r="AFM217" s="43"/>
      <c r="AFN217" s="43"/>
      <c r="AFO217" s="43"/>
      <c r="AFP217" s="43"/>
      <c r="AFQ217" s="43"/>
      <c r="AFR217" s="43"/>
      <c r="AFS217" s="43"/>
      <c r="AFT217" s="43"/>
      <c r="AFU217" s="43"/>
      <c r="AFV217" s="43"/>
      <c r="AFW217" s="43"/>
      <c r="AFX217" s="43"/>
      <c r="AFY217" s="43"/>
      <c r="AFZ217" s="43"/>
      <c r="AGA217" s="43"/>
      <c r="AGB217" s="43"/>
      <c r="AGC217" s="43"/>
      <c r="AGD217" s="43"/>
      <c r="AGE217" s="43"/>
      <c r="AGF217" s="43"/>
      <c r="AGG217" s="43"/>
      <c r="AGH217" s="43"/>
      <c r="AGI217" s="43"/>
      <c r="AGJ217" s="43"/>
      <c r="AGK217" s="43"/>
      <c r="AGL217" s="43"/>
      <c r="AGM217" s="43"/>
      <c r="AGN217" s="43"/>
      <c r="AGO217" s="43"/>
      <c r="AGP217" s="43"/>
      <c r="AGQ217" s="43"/>
      <c r="AGR217" s="43"/>
      <c r="AGS217" s="43"/>
      <c r="AGT217" s="43"/>
      <c r="AGU217" s="43"/>
      <c r="AGV217" s="43"/>
      <c r="AGW217" s="43"/>
      <c r="AGX217" s="43"/>
      <c r="AGY217" s="43"/>
      <c r="AGZ217" s="43"/>
      <c r="AHA217" s="43"/>
      <c r="AHB217" s="43"/>
      <c r="AHC217" s="43"/>
      <c r="AHD217" s="43"/>
      <c r="AHE217" s="43"/>
      <c r="AHF217" s="43"/>
      <c r="AHG217" s="43"/>
      <c r="AHH217" s="43"/>
      <c r="AHI217" s="43"/>
      <c r="AHJ217" s="43"/>
      <c r="AHK217" s="43"/>
      <c r="AHL217" s="43"/>
      <c r="AHM217" s="43"/>
      <c r="AHN217" s="43"/>
      <c r="AHO217" s="43"/>
      <c r="AHP217" s="43"/>
      <c r="AHQ217" s="43"/>
      <c r="AHR217" s="43"/>
      <c r="AHS217" s="43"/>
      <c r="AHT217" s="43"/>
      <c r="AHU217" s="43"/>
      <c r="AHV217" s="43"/>
      <c r="AHW217" s="43"/>
      <c r="AHX217" s="43"/>
      <c r="AHY217" s="43"/>
      <c r="AHZ217" s="43"/>
      <c r="AIA217" s="43"/>
      <c r="AIB217" s="43"/>
      <c r="AIC217" s="43"/>
      <c r="AID217" s="43"/>
      <c r="AIE217" s="43"/>
      <c r="AIF217" s="43"/>
      <c r="AIG217" s="43"/>
      <c r="AIH217" s="43"/>
      <c r="AII217" s="43"/>
      <c r="AIJ217" s="43"/>
      <c r="AIK217" s="43"/>
      <c r="AIL217" s="43"/>
      <c r="AIM217" s="43"/>
      <c r="AIN217" s="43"/>
      <c r="AIO217" s="43"/>
      <c r="AIP217" s="43"/>
      <c r="AIQ217" s="43"/>
      <c r="AIR217" s="43"/>
      <c r="AIS217" s="43"/>
      <c r="AIT217" s="43"/>
      <c r="AIU217" s="43"/>
      <c r="AIV217" s="43"/>
      <c r="AIW217" s="43"/>
      <c r="AIX217" s="43"/>
      <c r="AIY217" s="43"/>
      <c r="AIZ217" s="43"/>
      <c r="AJA217" s="43"/>
      <c r="AJB217" s="43"/>
      <c r="AJC217" s="43"/>
      <c r="AJD217" s="43"/>
      <c r="AJE217" s="43"/>
      <c r="AJF217" s="43"/>
      <c r="AJG217" s="43"/>
      <c r="AJH217" s="43"/>
      <c r="AJI217" s="43"/>
      <c r="AJJ217" s="43"/>
      <c r="AJK217" s="43"/>
      <c r="AJL217" s="43"/>
      <c r="AJM217" s="43"/>
      <c r="AJN217" s="43"/>
      <c r="AJO217" s="43"/>
      <c r="AJP217" s="43"/>
      <c r="AJQ217" s="43"/>
      <c r="AJR217" s="43"/>
      <c r="AJS217" s="43"/>
      <c r="AJT217" s="43"/>
      <c r="AJU217" s="43"/>
      <c r="AJV217" s="43"/>
      <c r="AJW217" s="43"/>
      <c r="AJX217" s="43"/>
      <c r="AJY217" s="43"/>
      <c r="AJZ217" s="43"/>
      <c r="AKA217" s="43"/>
      <c r="AKB217" s="43"/>
      <c r="AKC217" s="43"/>
      <c r="AKD217" s="43"/>
      <c r="AKE217" s="43"/>
      <c r="AKF217" s="43"/>
      <c r="AKG217" s="43"/>
      <c r="AKH217" s="43"/>
      <c r="AKI217" s="43"/>
      <c r="AKJ217" s="43"/>
      <c r="AKK217" s="43"/>
      <c r="AKL217" s="43"/>
      <c r="AKM217" s="43"/>
      <c r="AKN217" s="43"/>
      <c r="AKO217" s="43"/>
      <c r="AKP217" s="43"/>
      <c r="AKQ217" s="43"/>
      <c r="AKR217" s="43"/>
      <c r="AKS217" s="43"/>
      <c r="AKT217" s="43"/>
      <c r="AKU217" s="43"/>
      <c r="AKV217" s="43"/>
      <c r="AKW217" s="43"/>
      <c r="AKX217" s="43"/>
      <c r="AKY217" s="43"/>
      <c r="AKZ217" s="43"/>
      <c r="ALA217" s="43"/>
      <c r="ALB217" s="43"/>
      <c r="ALC217" s="43"/>
      <c r="ALD217" s="43"/>
      <c r="ALE217" s="43"/>
      <c r="ALF217" s="43"/>
      <c r="ALG217" s="43"/>
      <c r="ALH217" s="43"/>
      <c r="ALI217" s="43"/>
      <c r="ALJ217" s="43"/>
      <c r="ALK217" s="43"/>
      <c r="ALL217" s="43"/>
      <c r="ALM217" s="43"/>
      <c r="ALN217" s="43"/>
      <c r="ALO217" s="43"/>
      <c r="ALP217" s="43"/>
      <c r="ALQ217" s="43"/>
      <c r="ALR217" s="43"/>
      <c r="ALS217" s="43"/>
      <c r="ALT217" s="43"/>
      <c r="ALU217" s="43"/>
      <c r="ALV217" s="43"/>
      <c r="ALW217" s="43"/>
      <c r="ALX217" s="43"/>
      <c r="ALY217" s="43"/>
      <c r="ALZ217" s="43"/>
      <c r="AMA217" s="43"/>
      <c r="AMB217" s="43"/>
      <c r="AMC217" s="43"/>
      <c r="AMD217" s="43"/>
      <c r="AME217" s="43"/>
      <c r="AMF217" s="43"/>
      <c r="AMG217" s="43"/>
      <c r="AMH217" s="43"/>
      <c r="AMI217" s="43"/>
      <c r="AMJ217" s="43"/>
      <c r="AMK217" s="43"/>
      <c r="AML217" s="43"/>
      <c r="AMM217" s="43"/>
      <c r="AMN217" s="43"/>
      <c r="AMO217" s="43"/>
      <c r="AMP217" s="43"/>
      <c r="AMQ217" s="43"/>
      <c r="AMR217" s="43"/>
      <c r="AMS217" s="43"/>
      <c r="AMT217" s="43"/>
    </row>
    <row r="218" spans="1:1034" hidden="1" x14ac:dyDescent="0.2">
      <c r="A218" s="326"/>
      <c r="B218" s="46">
        <v>42</v>
      </c>
      <c r="C218" s="47" t="s">
        <v>123</v>
      </c>
      <c r="D218" s="36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3"/>
      <c r="JH218" s="43"/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3"/>
      <c r="KJ218" s="43"/>
      <c r="KK218" s="43"/>
      <c r="KL218" s="43"/>
      <c r="KM218" s="43"/>
      <c r="KN218" s="43"/>
      <c r="KO218" s="43"/>
      <c r="KP218" s="43"/>
      <c r="KQ218" s="43"/>
      <c r="KR218" s="43"/>
      <c r="KS218" s="43"/>
      <c r="KT218" s="43"/>
      <c r="KU218" s="43"/>
      <c r="KV218" s="43"/>
      <c r="KW218" s="43"/>
      <c r="KX218" s="43"/>
      <c r="KY218" s="43"/>
      <c r="KZ218" s="43"/>
      <c r="LA218" s="43"/>
      <c r="LB218" s="43"/>
      <c r="LC218" s="43"/>
      <c r="LD218" s="43"/>
      <c r="LE218" s="43"/>
      <c r="LF218" s="43"/>
      <c r="LG218" s="43"/>
      <c r="LH218" s="43"/>
      <c r="LI218" s="43"/>
      <c r="LJ218" s="43"/>
      <c r="LK218" s="43"/>
      <c r="LL218" s="43"/>
      <c r="LM218" s="43"/>
      <c r="LN218" s="43"/>
      <c r="LO218" s="43"/>
      <c r="LP218" s="43"/>
      <c r="LQ218" s="43"/>
      <c r="LR218" s="43"/>
      <c r="LS218" s="43"/>
      <c r="LT218" s="43"/>
      <c r="LU218" s="43"/>
      <c r="LV218" s="43"/>
      <c r="LW218" s="43"/>
      <c r="LX218" s="43"/>
      <c r="LY218" s="43"/>
      <c r="LZ218" s="43"/>
      <c r="MA218" s="43"/>
      <c r="MB218" s="43"/>
      <c r="MC218" s="43"/>
      <c r="MD218" s="43"/>
      <c r="ME218" s="43"/>
      <c r="MF218" s="43"/>
      <c r="MG218" s="43"/>
      <c r="MH218" s="43"/>
      <c r="MI218" s="43"/>
      <c r="MJ218" s="43"/>
      <c r="MK218" s="43"/>
      <c r="ML218" s="43"/>
      <c r="MM218" s="43"/>
      <c r="MN218" s="43"/>
      <c r="MO218" s="43"/>
      <c r="MP218" s="43"/>
      <c r="MQ218" s="43"/>
      <c r="MR218" s="43"/>
      <c r="MS218" s="43"/>
      <c r="MT218" s="43"/>
      <c r="MU218" s="43"/>
      <c r="MV218" s="43"/>
      <c r="MW218" s="43"/>
      <c r="MX218" s="43"/>
      <c r="MY218" s="43"/>
      <c r="MZ218" s="43"/>
      <c r="NA218" s="43"/>
      <c r="NB218" s="43"/>
      <c r="NC218" s="43"/>
      <c r="ND218" s="43"/>
      <c r="NE218" s="43"/>
      <c r="NF218" s="43"/>
      <c r="NG218" s="43"/>
      <c r="NH218" s="43"/>
      <c r="NI218" s="43"/>
      <c r="NJ218" s="43"/>
      <c r="NK218" s="43"/>
      <c r="NL218" s="43"/>
      <c r="NM218" s="43"/>
      <c r="NN218" s="43"/>
      <c r="NO218" s="43"/>
      <c r="NP218" s="43"/>
      <c r="NQ218" s="43"/>
      <c r="NR218" s="43"/>
      <c r="NS218" s="43"/>
      <c r="NT218" s="43"/>
      <c r="NU218" s="43"/>
      <c r="NV218" s="43"/>
      <c r="NW218" s="43"/>
      <c r="NX218" s="43"/>
      <c r="NY218" s="43"/>
      <c r="NZ218" s="43"/>
      <c r="OA218" s="43"/>
      <c r="OB218" s="43"/>
      <c r="OC218" s="43"/>
      <c r="OD218" s="43"/>
      <c r="OE218" s="43"/>
      <c r="OF218" s="43"/>
      <c r="OG218" s="43"/>
      <c r="OH218" s="43"/>
      <c r="OI218" s="43"/>
      <c r="OJ218" s="43"/>
      <c r="OK218" s="43"/>
      <c r="OL218" s="43"/>
      <c r="OM218" s="43"/>
      <c r="ON218" s="43"/>
      <c r="OO218" s="43"/>
      <c r="OP218" s="43"/>
      <c r="OQ218" s="43"/>
      <c r="OR218" s="43"/>
      <c r="OS218" s="43"/>
      <c r="OT218" s="43"/>
      <c r="OU218" s="43"/>
      <c r="OV218" s="43"/>
      <c r="OW218" s="43"/>
      <c r="OX218" s="43"/>
      <c r="OY218" s="43"/>
      <c r="OZ218" s="43"/>
      <c r="PA218" s="43"/>
      <c r="PB218" s="43"/>
      <c r="PC218" s="43"/>
      <c r="PD218" s="43"/>
      <c r="PE218" s="43"/>
      <c r="PF218" s="43"/>
      <c r="PG218" s="43"/>
      <c r="PH218" s="43"/>
      <c r="PI218" s="43"/>
      <c r="PJ218" s="43"/>
      <c r="PK218" s="43"/>
      <c r="PL218" s="43"/>
      <c r="PM218" s="43"/>
      <c r="PN218" s="43"/>
      <c r="PO218" s="43"/>
      <c r="PP218" s="43"/>
      <c r="PQ218" s="43"/>
      <c r="PR218" s="43"/>
      <c r="PS218" s="43"/>
      <c r="PT218" s="43"/>
      <c r="PU218" s="43"/>
      <c r="PV218" s="43"/>
      <c r="PW218" s="43"/>
      <c r="PX218" s="43"/>
      <c r="PY218" s="43"/>
      <c r="PZ218" s="43"/>
      <c r="QA218" s="43"/>
      <c r="QB218" s="43"/>
      <c r="QC218" s="43"/>
      <c r="QD218" s="43"/>
      <c r="QE218" s="43"/>
      <c r="QF218" s="43"/>
      <c r="QG218" s="43"/>
      <c r="QH218" s="43"/>
      <c r="QI218" s="43"/>
      <c r="QJ218" s="43"/>
      <c r="QK218" s="43"/>
      <c r="QL218" s="43"/>
      <c r="QM218" s="43"/>
      <c r="QN218" s="43"/>
      <c r="QO218" s="43"/>
      <c r="QP218" s="43"/>
      <c r="QQ218" s="43"/>
      <c r="QR218" s="43"/>
      <c r="QS218" s="43"/>
      <c r="QT218" s="43"/>
      <c r="QU218" s="43"/>
      <c r="QV218" s="43"/>
      <c r="QW218" s="43"/>
      <c r="QX218" s="43"/>
      <c r="QY218" s="43"/>
      <c r="QZ218" s="43"/>
      <c r="RA218" s="43"/>
      <c r="RB218" s="43"/>
      <c r="RC218" s="43"/>
      <c r="RD218" s="43"/>
      <c r="RE218" s="43"/>
      <c r="RF218" s="43"/>
      <c r="RG218" s="43"/>
      <c r="RH218" s="43"/>
      <c r="RI218" s="43"/>
      <c r="RJ218" s="43"/>
      <c r="RK218" s="43"/>
      <c r="RL218" s="43"/>
      <c r="RM218" s="43"/>
      <c r="RN218" s="43"/>
      <c r="RO218" s="43"/>
      <c r="RP218" s="43"/>
      <c r="RQ218" s="43"/>
      <c r="RR218" s="43"/>
      <c r="RS218" s="43"/>
      <c r="RT218" s="43"/>
      <c r="RU218" s="43"/>
      <c r="RV218" s="43"/>
      <c r="RW218" s="43"/>
      <c r="RX218" s="43"/>
      <c r="RY218" s="43"/>
      <c r="RZ218" s="43"/>
      <c r="SA218" s="43"/>
      <c r="SB218" s="43"/>
      <c r="SC218" s="43"/>
      <c r="SD218" s="43"/>
      <c r="SE218" s="43"/>
      <c r="SF218" s="43"/>
      <c r="SG218" s="43"/>
      <c r="SH218" s="43"/>
      <c r="SI218" s="43"/>
      <c r="SJ218" s="43"/>
      <c r="SK218" s="43"/>
      <c r="SL218" s="43"/>
      <c r="SM218" s="43"/>
      <c r="SN218" s="43"/>
      <c r="SO218" s="43"/>
      <c r="SP218" s="43"/>
      <c r="SQ218" s="43"/>
      <c r="SR218" s="43"/>
      <c r="SS218" s="43"/>
      <c r="ST218" s="43"/>
      <c r="SU218" s="43"/>
      <c r="SV218" s="43"/>
      <c r="SW218" s="43"/>
      <c r="SX218" s="43"/>
      <c r="SY218" s="43"/>
      <c r="SZ218" s="43"/>
      <c r="TA218" s="43"/>
      <c r="TB218" s="43"/>
      <c r="TC218" s="43"/>
      <c r="TD218" s="43"/>
      <c r="TE218" s="43"/>
      <c r="TF218" s="43"/>
      <c r="TG218" s="43"/>
      <c r="TH218" s="43"/>
      <c r="TI218" s="43"/>
      <c r="TJ218" s="43"/>
      <c r="TK218" s="43"/>
      <c r="TL218" s="43"/>
      <c r="TM218" s="43"/>
      <c r="TN218" s="43"/>
      <c r="TO218" s="43"/>
      <c r="TP218" s="43"/>
      <c r="TQ218" s="43"/>
      <c r="TR218" s="43"/>
      <c r="TS218" s="43"/>
      <c r="TT218" s="43"/>
      <c r="TU218" s="43"/>
      <c r="TV218" s="43"/>
      <c r="TW218" s="43"/>
      <c r="TX218" s="43"/>
      <c r="TY218" s="43"/>
      <c r="TZ218" s="43"/>
      <c r="UA218" s="43"/>
      <c r="UB218" s="43"/>
      <c r="UC218" s="43"/>
      <c r="UD218" s="43"/>
      <c r="UE218" s="43"/>
      <c r="UF218" s="43"/>
      <c r="UG218" s="43"/>
      <c r="UH218" s="43"/>
      <c r="UI218" s="43"/>
      <c r="UJ218" s="43"/>
      <c r="UK218" s="43"/>
      <c r="UL218" s="43"/>
      <c r="UM218" s="43"/>
      <c r="UN218" s="43"/>
      <c r="UO218" s="43"/>
      <c r="UP218" s="43"/>
      <c r="UQ218" s="43"/>
      <c r="UR218" s="43"/>
      <c r="US218" s="43"/>
      <c r="UT218" s="43"/>
      <c r="UU218" s="43"/>
      <c r="UV218" s="43"/>
      <c r="UW218" s="43"/>
      <c r="UX218" s="43"/>
      <c r="UY218" s="43"/>
      <c r="UZ218" s="43"/>
      <c r="VA218" s="43"/>
      <c r="VB218" s="43"/>
      <c r="VC218" s="43"/>
      <c r="VD218" s="43"/>
      <c r="VE218" s="43"/>
      <c r="VF218" s="43"/>
      <c r="VG218" s="43"/>
      <c r="VH218" s="43"/>
      <c r="VI218" s="43"/>
      <c r="VJ218" s="43"/>
      <c r="VK218" s="43"/>
      <c r="VL218" s="43"/>
      <c r="VM218" s="43"/>
      <c r="VN218" s="43"/>
      <c r="VO218" s="43"/>
      <c r="VP218" s="43"/>
      <c r="VQ218" s="43"/>
      <c r="VR218" s="43"/>
      <c r="VS218" s="43"/>
      <c r="VT218" s="43"/>
      <c r="VU218" s="43"/>
      <c r="VV218" s="43"/>
      <c r="VW218" s="43"/>
      <c r="VX218" s="43"/>
      <c r="VY218" s="43"/>
      <c r="VZ218" s="43"/>
      <c r="WA218" s="43"/>
      <c r="WB218" s="43"/>
      <c r="WC218" s="43"/>
      <c r="WD218" s="43"/>
      <c r="WE218" s="43"/>
      <c r="WF218" s="43"/>
      <c r="WG218" s="43"/>
      <c r="WH218" s="43"/>
      <c r="WI218" s="43"/>
      <c r="WJ218" s="43"/>
      <c r="WK218" s="43"/>
      <c r="WL218" s="43"/>
      <c r="WM218" s="43"/>
      <c r="WN218" s="43"/>
      <c r="WO218" s="43"/>
      <c r="WP218" s="43"/>
      <c r="WQ218" s="43"/>
      <c r="WR218" s="43"/>
      <c r="WS218" s="43"/>
      <c r="WT218" s="43"/>
      <c r="WU218" s="43"/>
      <c r="WV218" s="43"/>
      <c r="WW218" s="43"/>
      <c r="WX218" s="43"/>
      <c r="WY218" s="43"/>
      <c r="WZ218" s="43"/>
      <c r="XA218" s="43"/>
      <c r="XB218" s="43"/>
      <c r="XC218" s="43"/>
      <c r="XD218" s="43"/>
      <c r="XE218" s="43"/>
      <c r="XF218" s="43"/>
      <c r="XG218" s="43"/>
      <c r="XH218" s="43"/>
      <c r="XI218" s="43"/>
      <c r="XJ218" s="43"/>
      <c r="XK218" s="43"/>
      <c r="XL218" s="43"/>
      <c r="XM218" s="43"/>
      <c r="XN218" s="43"/>
      <c r="XO218" s="43"/>
      <c r="XP218" s="43"/>
      <c r="XQ218" s="43"/>
      <c r="XR218" s="43"/>
      <c r="XS218" s="43"/>
      <c r="XT218" s="43"/>
      <c r="XU218" s="43"/>
      <c r="XV218" s="43"/>
      <c r="XW218" s="43"/>
      <c r="XX218" s="43"/>
      <c r="XY218" s="43"/>
      <c r="XZ218" s="43"/>
      <c r="YA218" s="43"/>
      <c r="YB218" s="43"/>
      <c r="YC218" s="43"/>
      <c r="YD218" s="43"/>
      <c r="YE218" s="43"/>
      <c r="YF218" s="43"/>
      <c r="YG218" s="43"/>
      <c r="YH218" s="43"/>
      <c r="YI218" s="43"/>
      <c r="YJ218" s="43"/>
      <c r="YK218" s="43"/>
      <c r="YL218" s="43"/>
      <c r="YM218" s="43"/>
      <c r="YN218" s="43"/>
      <c r="YO218" s="43"/>
      <c r="YP218" s="43"/>
      <c r="YQ218" s="43"/>
      <c r="YR218" s="43"/>
      <c r="YS218" s="43"/>
      <c r="YT218" s="43"/>
      <c r="YU218" s="43"/>
      <c r="YV218" s="43"/>
      <c r="YW218" s="43"/>
      <c r="YX218" s="43"/>
      <c r="YY218" s="43"/>
      <c r="YZ218" s="43"/>
      <c r="ZA218" s="43"/>
      <c r="ZB218" s="43"/>
      <c r="ZC218" s="43"/>
      <c r="ZD218" s="43"/>
      <c r="ZE218" s="43"/>
      <c r="ZF218" s="43"/>
      <c r="ZG218" s="43"/>
      <c r="ZH218" s="43"/>
      <c r="ZI218" s="43"/>
      <c r="ZJ218" s="43"/>
      <c r="ZK218" s="43"/>
      <c r="ZL218" s="43"/>
      <c r="ZM218" s="43"/>
      <c r="ZN218" s="43"/>
      <c r="ZO218" s="43"/>
      <c r="ZP218" s="43"/>
      <c r="ZQ218" s="43"/>
      <c r="ZR218" s="43"/>
      <c r="ZS218" s="43"/>
      <c r="ZT218" s="43"/>
      <c r="ZU218" s="43"/>
      <c r="ZV218" s="43"/>
      <c r="ZW218" s="43"/>
      <c r="ZX218" s="43"/>
      <c r="ZY218" s="43"/>
      <c r="ZZ218" s="43"/>
      <c r="AAA218" s="43"/>
      <c r="AAB218" s="43"/>
      <c r="AAC218" s="43"/>
      <c r="AAD218" s="43"/>
      <c r="AAE218" s="43"/>
      <c r="AAF218" s="43"/>
      <c r="AAG218" s="43"/>
      <c r="AAH218" s="43"/>
      <c r="AAI218" s="43"/>
      <c r="AAJ218" s="43"/>
      <c r="AAK218" s="43"/>
      <c r="AAL218" s="43"/>
      <c r="AAM218" s="43"/>
      <c r="AAN218" s="43"/>
      <c r="AAO218" s="43"/>
      <c r="AAP218" s="43"/>
      <c r="AAQ218" s="43"/>
      <c r="AAR218" s="43"/>
      <c r="AAS218" s="43"/>
      <c r="AAT218" s="43"/>
      <c r="AAU218" s="43"/>
      <c r="AAV218" s="43"/>
      <c r="AAW218" s="43"/>
      <c r="AAX218" s="43"/>
      <c r="AAY218" s="43"/>
      <c r="AAZ218" s="43"/>
      <c r="ABA218" s="43"/>
      <c r="ABB218" s="43"/>
      <c r="ABC218" s="43"/>
      <c r="ABD218" s="43"/>
      <c r="ABE218" s="43"/>
      <c r="ABF218" s="43"/>
      <c r="ABG218" s="43"/>
      <c r="ABH218" s="43"/>
      <c r="ABI218" s="43"/>
      <c r="ABJ218" s="43"/>
      <c r="ABK218" s="43"/>
      <c r="ABL218" s="43"/>
      <c r="ABM218" s="43"/>
      <c r="ABN218" s="43"/>
      <c r="ABO218" s="43"/>
      <c r="ABP218" s="43"/>
      <c r="ABQ218" s="43"/>
      <c r="ABR218" s="43"/>
      <c r="ABS218" s="43"/>
      <c r="ABT218" s="43"/>
      <c r="ABU218" s="43"/>
      <c r="ABV218" s="43"/>
      <c r="ABW218" s="43"/>
      <c r="ABX218" s="43"/>
      <c r="ABY218" s="43"/>
      <c r="ABZ218" s="43"/>
      <c r="ACA218" s="43"/>
      <c r="ACB218" s="43"/>
      <c r="ACC218" s="43"/>
      <c r="ACD218" s="43"/>
      <c r="ACE218" s="43"/>
      <c r="ACF218" s="43"/>
      <c r="ACG218" s="43"/>
      <c r="ACH218" s="43"/>
      <c r="ACI218" s="43"/>
      <c r="ACJ218" s="43"/>
      <c r="ACK218" s="43"/>
      <c r="ACL218" s="43"/>
      <c r="ACM218" s="43"/>
      <c r="ACN218" s="43"/>
      <c r="ACO218" s="43"/>
      <c r="ACP218" s="43"/>
      <c r="ACQ218" s="43"/>
      <c r="ACR218" s="43"/>
      <c r="ACS218" s="43"/>
      <c r="ACT218" s="43"/>
      <c r="ACU218" s="43"/>
      <c r="ACV218" s="43"/>
      <c r="ACW218" s="43"/>
      <c r="ACX218" s="43"/>
      <c r="ACY218" s="43"/>
      <c r="ACZ218" s="43"/>
      <c r="ADA218" s="43"/>
      <c r="ADB218" s="43"/>
      <c r="ADC218" s="43"/>
      <c r="ADD218" s="43"/>
      <c r="ADE218" s="43"/>
      <c r="ADF218" s="43"/>
      <c r="ADG218" s="43"/>
      <c r="ADH218" s="43"/>
      <c r="ADI218" s="43"/>
      <c r="ADJ218" s="43"/>
      <c r="ADK218" s="43"/>
      <c r="ADL218" s="43"/>
      <c r="ADM218" s="43"/>
      <c r="ADN218" s="43"/>
      <c r="ADO218" s="43"/>
      <c r="ADP218" s="43"/>
      <c r="ADQ218" s="43"/>
      <c r="ADR218" s="43"/>
      <c r="ADS218" s="43"/>
      <c r="ADT218" s="43"/>
      <c r="ADU218" s="43"/>
      <c r="ADV218" s="43"/>
      <c r="ADW218" s="43"/>
      <c r="ADX218" s="43"/>
      <c r="ADY218" s="43"/>
      <c r="ADZ218" s="43"/>
      <c r="AEA218" s="43"/>
      <c r="AEB218" s="43"/>
      <c r="AEC218" s="43"/>
      <c r="AED218" s="43"/>
      <c r="AEE218" s="43"/>
      <c r="AEF218" s="43"/>
      <c r="AEG218" s="43"/>
      <c r="AEH218" s="43"/>
      <c r="AEI218" s="43"/>
      <c r="AEJ218" s="43"/>
      <c r="AEK218" s="43"/>
      <c r="AEL218" s="43"/>
      <c r="AEM218" s="43"/>
      <c r="AEN218" s="43"/>
      <c r="AEO218" s="43"/>
      <c r="AEP218" s="43"/>
      <c r="AEQ218" s="43"/>
      <c r="AER218" s="43"/>
      <c r="AES218" s="43"/>
      <c r="AET218" s="43"/>
      <c r="AEU218" s="43"/>
      <c r="AEV218" s="43"/>
      <c r="AEW218" s="43"/>
      <c r="AEX218" s="43"/>
      <c r="AEY218" s="43"/>
      <c r="AEZ218" s="43"/>
      <c r="AFA218" s="43"/>
      <c r="AFB218" s="43"/>
      <c r="AFC218" s="43"/>
      <c r="AFD218" s="43"/>
      <c r="AFE218" s="43"/>
      <c r="AFF218" s="43"/>
      <c r="AFG218" s="43"/>
      <c r="AFH218" s="43"/>
      <c r="AFI218" s="43"/>
      <c r="AFJ218" s="43"/>
      <c r="AFK218" s="43"/>
      <c r="AFL218" s="43"/>
      <c r="AFM218" s="43"/>
      <c r="AFN218" s="43"/>
      <c r="AFO218" s="43"/>
      <c r="AFP218" s="43"/>
      <c r="AFQ218" s="43"/>
      <c r="AFR218" s="43"/>
      <c r="AFS218" s="43"/>
      <c r="AFT218" s="43"/>
      <c r="AFU218" s="43"/>
      <c r="AFV218" s="43"/>
      <c r="AFW218" s="43"/>
      <c r="AFX218" s="43"/>
      <c r="AFY218" s="43"/>
      <c r="AFZ218" s="43"/>
      <c r="AGA218" s="43"/>
      <c r="AGB218" s="43"/>
      <c r="AGC218" s="43"/>
      <c r="AGD218" s="43"/>
      <c r="AGE218" s="43"/>
      <c r="AGF218" s="43"/>
      <c r="AGG218" s="43"/>
      <c r="AGH218" s="43"/>
      <c r="AGI218" s="43"/>
      <c r="AGJ218" s="43"/>
      <c r="AGK218" s="43"/>
      <c r="AGL218" s="43"/>
      <c r="AGM218" s="43"/>
      <c r="AGN218" s="43"/>
      <c r="AGO218" s="43"/>
      <c r="AGP218" s="43"/>
      <c r="AGQ218" s="43"/>
      <c r="AGR218" s="43"/>
      <c r="AGS218" s="43"/>
      <c r="AGT218" s="43"/>
      <c r="AGU218" s="43"/>
      <c r="AGV218" s="43"/>
      <c r="AGW218" s="43"/>
      <c r="AGX218" s="43"/>
      <c r="AGY218" s="43"/>
      <c r="AGZ218" s="43"/>
      <c r="AHA218" s="43"/>
      <c r="AHB218" s="43"/>
      <c r="AHC218" s="43"/>
      <c r="AHD218" s="43"/>
      <c r="AHE218" s="43"/>
      <c r="AHF218" s="43"/>
      <c r="AHG218" s="43"/>
      <c r="AHH218" s="43"/>
      <c r="AHI218" s="43"/>
      <c r="AHJ218" s="43"/>
      <c r="AHK218" s="43"/>
      <c r="AHL218" s="43"/>
      <c r="AHM218" s="43"/>
      <c r="AHN218" s="43"/>
      <c r="AHO218" s="43"/>
      <c r="AHP218" s="43"/>
      <c r="AHQ218" s="43"/>
      <c r="AHR218" s="43"/>
      <c r="AHS218" s="43"/>
      <c r="AHT218" s="43"/>
      <c r="AHU218" s="43"/>
      <c r="AHV218" s="43"/>
      <c r="AHW218" s="43"/>
      <c r="AHX218" s="43"/>
      <c r="AHY218" s="43"/>
      <c r="AHZ218" s="43"/>
      <c r="AIA218" s="43"/>
      <c r="AIB218" s="43"/>
      <c r="AIC218" s="43"/>
      <c r="AID218" s="43"/>
      <c r="AIE218" s="43"/>
      <c r="AIF218" s="43"/>
      <c r="AIG218" s="43"/>
      <c r="AIH218" s="43"/>
      <c r="AII218" s="43"/>
      <c r="AIJ218" s="43"/>
      <c r="AIK218" s="43"/>
      <c r="AIL218" s="43"/>
      <c r="AIM218" s="43"/>
      <c r="AIN218" s="43"/>
      <c r="AIO218" s="43"/>
      <c r="AIP218" s="43"/>
      <c r="AIQ218" s="43"/>
      <c r="AIR218" s="43"/>
      <c r="AIS218" s="43"/>
      <c r="AIT218" s="43"/>
      <c r="AIU218" s="43"/>
      <c r="AIV218" s="43"/>
      <c r="AIW218" s="43"/>
      <c r="AIX218" s="43"/>
      <c r="AIY218" s="43"/>
      <c r="AIZ218" s="43"/>
      <c r="AJA218" s="43"/>
      <c r="AJB218" s="43"/>
      <c r="AJC218" s="43"/>
      <c r="AJD218" s="43"/>
      <c r="AJE218" s="43"/>
      <c r="AJF218" s="43"/>
      <c r="AJG218" s="43"/>
      <c r="AJH218" s="43"/>
      <c r="AJI218" s="43"/>
      <c r="AJJ218" s="43"/>
      <c r="AJK218" s="43"/>
      <c r="AJL218" s="43"/>
      <c r="AJM218" s="43"/>
      <c r="AJN218" s="43"/>
      <c r="AJO218" s="43"/>
      <c r="AJP218" s="43"/>
      <c r="AJQ218" s="43"/>
      <c r="AJR218" s="43"/>
      <c r="AJS218" s="43"/>
      <c r="AJT218" s="43"/>
      <c r="AJU218" s="43"/>
      <c r="AJV218" s="43"/>
      <c r="AJW218" s="43"/>
      <c r="AJX218" s="43"/>
      <c r="AJY218" s="43"/>
      <c r="AJZ218" s="43"/>
      <c r="AKA218" s="43"/>
      <c r="AKB218" s="43"/>
      <c r="AKC218" s="43"/>
      <c r="AKD218" s="43"/>
      <c r="AKE218" s="43"/>
      <c r="AKF218" s="43"/>
      <c r="AKG218" s="43"/>
      <c r="AKH218" s="43"/>
      <c r="AKI218" s="43"/>
      <c r="AKJ218" s="43"/>
      <c r="AKK218" s="43"/>
      <c r="AKL218" s="43"/>
      <c r="AKM218" s="43"/>
      <c r="AKN218" s="43"/>
      <c r="AKO218" s="43"/>
      <c r="AKP218" s="43"/>
      <c r="AKQ218" s="43"/>
      <c r="AKR218" s="43"/>
      <c r="AKS218" s="43"/>
      <c r="AKT218" s="43"/>
      <c r="AKU218" s="43"/>
      <c r="AKV218" s="43"/>
      <c r="AKW218" s="43"/>
      <c r="AKX218" s="43"/>
      <c r="AKY218" s="43"/>
      <c r="AKZ218" s="43"/>
      <c r="ALA218" s="43"/>
      <c r="ALB218" s="43"/>
      <c r="ALC218" s="43"/>
      <c r="ALD218" s="43"/>
      <c r="ALE218" s="43"/>
      <c r="ALF218" s="43"/>
      <c r="ALG218" s="43"/>
      <c r="ALH218" s="43"/>
      <c r="ALI218" s="43"/>
      <c r="ALJ218" s="43"/>
      <c r="ALK218" s="43"/>
      <c r="ALL218" s="43"/>
      <c r="ALM218" s="43"/>
      <c r="ALN218" s="43"/>
      <c r="ALO218" s="43"/>
      <c r="ALP218" s="43"/>
      <c r="ALQ218" s="43"/>
      <c r="ALR218" s="43"/>
      <c r="ALS218" s="43"/>
      <c r="ALT218" s="43"/>
      <c r="ALU218" s="43"/>
      <c r="ALV218" s="43"/>
      <c r="ALW218" s="43"/>
      <c r="ALX218" s="43"/>
      <c r="ALY218" s="43"/>
      <c r="ALZ218" s="43"/>
      <c r="AMA218" s="43"/>
      <c r="AMB218" s="43"/>
      <c r="AMC218" s="43"/>
      <c r="AMD218" s="43"/>
      <c r="AME218" s="43"/>
      <c r="AMF218" s="43"/>
      <c r="AMG218" s="43"/>
      <c r="AMH218" s="43"/>
      <c r="AMI218" s="43"/>
      <c r="AMJ218" s="43"/>
      <c r="AMK218" s="43"/>
      <c r="AML218" s="43"/>
      <c r="AMM218" s="43"/>
      <c r="AMN218" s="43"/>
      <c r="AMO218" s="43"/>
      <c r="AMP218" s="43"/>
      <c r="AMQ218" s="43"/>
      <c r="AMR218" s="43"/>
      <c r="AMS218" s="43"/>
      <c r="AMT218" s="43"/>
    </row>
    <row r="219" spans="1:1034" hidden="1" x14ac:dyDescent="0.2">
      <c r="A219" s="326" t="s">
        <v>299</v>
      </c>
      <c r="B219" s="41">
        <v>48</v>
      </c>
      <c r="C219" s="42" t="s">
        <v>27</v>
      </c>
      <c r="D219" s="388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  <c r="IX219" s="43"/>
      <c r="IY219" s="43"/>
      <c r="IZ219" s="43"/>
      <c r="JA219" s="43"/>
      <c r="JB219" s="43"/>
      <c r="JC219" s="43"/>
      <c r="JD219" s="43"/>
      <c r="JE219" s="43"/>
      <c r="JF219" s="43"/>
      <c r="JG219" s="43"/>
      <c r="JH219" s="43"/>
      <c r="JI219" s="43"/>
      <c r="JJ219" s="43"/>
      <c r="JK219" s="43"/>
      <c r="JL219" s="43"/>
      <c r="JM219" s="43"/>
      <c r="JN219" s="43"/>
      <c r="JO219" s="43"/>
      <c r="JP219" s="43"/>
      <c r="JQ219" s="43"/>
      <c r="JR219" s="43"/>
      <c r="JS219" s="43"/>
      <c r="JT219" s="43"/>
      <c r="JU219" s="43"/>
      <c r="JV219" s="43"/>
      <c r="JW219" s="43"/>
      <c r="JX219" s="43"/>
      <c r="JY219" s="43"/>
      <c r="JZ219" s="43"/>
      <c r="KA219" s="43"/>
      <c r="KB219" s="43"/>
      <c r="KC219" s="43"/>
      <c r="KD219" s="43"/>
      <c r="KE219" s="43"/>
      <c r="KF219" s="43"/>
      <c r="KG219" s="43"/>
      <c r="KH219" s="43"/>
      <c r="KI219" s="43"/>
      <c r="KJ219" s="43"/>
      <c r="KK219" s="43"/>
      <c r="KL219" s="43"/>
      <c r="KM219" s="43"/>
      <c r="KN219" s="43"/>
      <c r="KO219" s="43"/>
      <c r="KP219" s="43"/>
      <c r="KQ219" s="43"/>
      <c r="KR219" s="43"/>
      <c r="KS219" s="43"/>
      <c r="KT219" s="43"/>
      <c r="KU219" s="43"/>
      <c r="KV219" s="43"/>
      <c r="KW219" s="43"/>
      <c r="KX219" s="43"/>
      <c r="KY219" s="43"/>
      <c r="KZ219" s="43"/>
      <c r="LA219" s="43"/>
      <c r="LB219" s="43"/>
      <c r="LC219" s="43"/>
      <c r="LD219" s="43"/>
      <c r="LE219" s="43"/>
      <c r="LF219" s="43"/>
      <c r="LG219" s="43"/>
      <c r="LH219" s="43"/>
      <c r="LI219" s="43"/>
      <c r="LJ219" s="43"/>
      <c r="LK219" s="43"/>
      <c r="LL219" s="43"/>
      <c r="LM219" s="43"/>
      <c r="LN219" s="43"/>
      <c r="LO219" s="43"/>
      <c r="LP219" s="43"/>
      <c r="LQ219" s="43"/>
      <c r="LR219" s="43"/>
      <c r="LS219" s="43"/>
      <c r="LT219" s="43"/>
      <c r="LU219" s="43"/>
      <c r="LV219" s="43"/>
      <c r="LW219" s="43"/>
      <c r="LX219" s="43"/>
      <c r="LY219" s="43"/>
      <c r="LZ219" s="43"/>
      <c r="MA219" s="43"/>
      <c r="MB219" s="43"/>
      <c r="MC219" s="43"/>
      <c r="MD219" s="43"/>
      <c r="ME219" s="43"/>
      <c r="MF219" s="43"/>
      <c r="MG219" s="43"/>
      <c r="MH219" s="43"/>
      <c r="MI219" s="43"/>
      <c r="MJ219" s="43"/>
      <c r="MK219" s="43"/>
      <c r="ML219" s="43"/>
      <c r="MM219" s="43"/>
      <c r="MN219" s="43"/>
      <c r="MO219" s="43"/>
      <c r="MP219" s="43"/>
      <c r="MQ219" s="43"/>
      <c r="MR219" s="43"/>
      <c r="MS219" s="43"/>
      <c r="MT219" s="43"/>
      <c r="MU219" s="43"/>
      <c r="MV219" s="43"/>
      <c r="MW219" s="43"/>
      <c r="MX219" s="43"/>
      <c r="MY219" s="43"/>
      <c r="MZ219" s="43"/>
      <c r="NA219" s="43"/>
      <c r="NB219" s="43"/>
      <c r="NC219" s="43"/>
      <c r="ND219" s="43"/>
      <c r="NE219" s="43"/>
      <c r="NF219" s="43"/>
      <c r="NG219" s="43"/>
      <c r="NH219" s="43"/>
      <c r="NI219" s="43"/>
      <c r="NJ219" s="43"/>
      <c r="NK219" s="43"/>
      <c r="NL219" s="43"/>
      <c r="NM219" s="43"/>
      <c r="NN219" s="43"/>
      <c r="NO219" s="43"/>
      <c r="NP219" s="43"/>
      <c r="NQ219" s="43"/>
      <c r="NR219" s="43"/>
      <c r="NS219" s="43"/>
      <c r="NT219" s="43"/>
      <c r="NU219" s="43"/>
      <c r="NV219" s="43"/>
      <c r="NW219" s="43"/>
      <c r="NX219" s="43"/>
      <c r="NY219" s="43"/>
      <c r="NZ219" s="43"/>
      <c r="OA219" s="43"/>
      <c r="OB219" s="43"/>
      <c r="OC219" s="43"/>
      <c r="OD219" s="43"/>
      <c r="OE219" s="43"/>
      <c r="OF219" s="43"/>
      <c r="OG219" s="43"/>
      <c r="OH219" s="43"/>
      <c r="OI219" s="43"/>
      <c r="OJ219" s="43"/>
      <c r="OK219" s="43"/>
      <c r="OL219" s="43"/>
      <c r="OM219" s="43"/>
      <c r="ON219" s="43"/>
      <c r="OO219" s="43"/>
      <c r="OP219" s="43"/>
      <c r="OQ219" s="43"/>
      <c r="OR219" s="43"/>
      <c r="OS219" s="43"/>
      <c r="OT219" s="43"/>
      <c r="OU219" s="43"/>
      <c r="OV219" s="43"/>
      <c r="OW219" s="43"/>
      <c r="OX219" s="43"/>
      <c r="OY219" s="43"/>
      <c r="OZ219" s="43"/>
      <c r="PA219" s="43"/>
      <c r="PB219" s="43"/>
      <c r="PC219" s="43"/>
      <c r="PD219" s="43"/>
      <c r="PE219" s="43"/>
      <c r="PF219" s="43"/>
      <c r="PG219" s="43"/>
      <c r="PH219" s="43"/>
      <c r="PI219" s="43"/>
      <c r="PJ219" s="43"/>
      <c r="PK219" s="43"/>
      <c r="PL219" s="43"/>
      <c r="PM219" s="43"/>
      <c r="PN219" s="43"/>
      <c r="PO219" s="43"/>
      <c r="PP219" s="43"/>
      <c r="PQ219" s="43"/>
      <c r="PR219" s="43"/>
      <c r="PS219" s="43"/>
      <c r="PT219" s="43"/>
      <c r="PU219" s="43"/>
      <c r="PV219" s="43"/>
      <c r="PW219" s="43"/>
      <c r="PX219" s="43"/>
      <c r="PY219" s="43"/>
      <c r="PZ219" s="43"/>
      <c r="QA219" s="43"/>
      <c r="QB219" s="43"/>
      <c r="QC219" s="43"/>
      <c r="QD219" s="43"/>
      <c r="QE219" s="43"/>
      <c r="QF219" s="43"/>
      <c r="QG219" s="43"/>
      <c r="QH219" s="43"/>
      <c r="QI219" s="43"/>
      <c r="QJ219" s="43"/>
      <c r="QK219" s="43"/>
      <c r="QL219" s="43"/>
      <c r="QM219" s="43"/>
      <c r="QN219" s="43"/>
      <c r="QO219" s="43"/>
      <c r="QP219" s="43"/>
      <c r="QQ219" s="43"/>
      <c r="QR219" s="43"/>
      <c r="QS219" s="43"/>
      <c r="QT219" s="43"/>
      <c r="QU219" s="43"/>
      <c r="QV219" s="43"/>
      <c r="QW219" s="43"/>
      <c r="QX219" s="43"/>
      <c r="QY219" s="43"/>
      <c r="QZ219" s="43"/>
      <c r="RA219" s="43"/>
      <c r="RB219" s="43"/>
      <c r="RC219" s="43"/>
      <c r="RD219" s="43"/>
      <c r="RE219" s="43"/>
      <c r="RF219" s="43"/>
      <c r="RG219" s="43"/>
      <c r="RH219" s="43"/>
      <c r="RI219" s="43"/>
      <c r="RJ219" s="43"/>
      <c r="RK219" s="43"/>
      <c r="RL219" s="43"/>
      <c r="RM219" s="43"/>
      <c r="RN219" s="43"/>
      <c r="RO219" s="43"/>
      <c r="RP219" s="43"/>
      <c r="RQ219" s="43"/>
      <c r="RR219" s="43"/>
      <c r="RS219" s="43"/>
      <c r="RT219" s="43"/>
      <c r="RU219" s="43"/>
      <c r="RV219" s="43"/>
      <c r="RW219" s="43"/>
      <c r="RX219" s="43"/>
      <c r="RY219" s="43"/>
      <c r="RZ219" s="43"/>
      <c r="SA219" s="43"/>
      <c r="SB219" s="43"/>
      <c r="SC219" s="43"/>
      <c r="SD219" s="43"/>
      <c r="SE219" s="43"/>
      <c r="SF219" s="43"/>
      <c r="SG219" s="43"/>
      <c r="SH219" s="43"/>
      <c r="SI219" s="43"/>
      <c r="SJ219" s="43"/>
      <c r="SK219" s="43"/>
      <c r="SL219" s="43"/>
      <c r="SM219" s="43"/>
      <c r="SN219" s="43"/>
      <c r="SO219" s="43"/>
      <c r="SP219" s="43"/>
      <c r="SQ219" s="43"/>
      <c r="SR219" s="43"/>
      <c r="SS219" s="43"/>
      <c r="ST219" s="43"/>
      <c r="SU219" s="43"/>
      <c r="SV219" s="43"/>
      <c r="SW219" s="43"/>
      <c r="SX219" s="43"/>
      <c r="SY219" s="43"/>
      <c r="SZ219" s="43"/>
      <c r="TA219" s="43"/>
      <c r="TB219" s="43"/>
      <c r="TC219" s="43"/>
      <c r="TD219" s="43"/>
      <c r="TE219" s="43"/>
      <c r="TF219" s="43"/>
      <c r="TG219" s="43"/>
      <c r="TH219" s="43"/>
      <c r="TI219" s="43"/>
      <c r="TJ219" s="43"/>
      <c r="TK219" s="43"/>
      <c r="TL219" s="43"/>
      <c r="TM219" s="43"/>
      <c r="TN219" s="43"/>
      <c r="TO219" s="43"/>
      <c r="TP219" s="43"/>
      <c r="TQ219" s="43"/>
      <c r="TR219" s="43"/>
      <c r="TS219" s="43"/>
      <c r="TT219" s="43"/>
      <c r="TU219" s="43"/>
      <c r="TV219" s="43"/>
      <c r="TW219" s="43"/>
      <c r="TX219" s="43"/>
      <c r="TY219" s="43"/>
      <c r="TZ219" s="43"/>
      <c r="UA219" s="43"/>
      <c r="UB219" s="43"/>
      <c r="UC219" s="43"/>
      <c r="UD219" s="43"/>
      <c r="UE219" s="43"/>
      <c r="UF219" s="43"/>
      <c r="UG219" s="43"/>
      <c r="UH219" s="43"/>
      <c r="UI219" s="43"/>
      <c r="UJ219" s="43"/>
      <c r="UK219" s="43"/>
      <c r="UL219" s="43"/>
      <c r="UM219" s="43"/>
      <c r="UN219" s="43"/>
      <c r="UO219" s="43"/>
      <c r="UP219" s="43"/>
      <c r="UQ219" s="43"/>
      <c r="UR219" s="43"/>
      <c r="US219" s="43"/>
      <c r="UT219" s="43"/>
      <c r="UU219" s="43"/>
      <c r="UV219" s="43"/>
      <c r="UW219" s="43"/>
      <c r="UX219" s="43"/>
      <c r="UY219" s="43"/>
      <c r="UZ219" s="43"/>
      <c r="VA219" s="43"/>
      <c r="VB219" s="43"/>
      <c r="VC219" s="43"/>
      <c r="VD219" s="43"/>
      <c r="VE219" s="43"/>
      <c r="VF219" s="43"/>
      <c r="VG219" s="43"/>
      <c r="VH219" s="43"/>
      <c r="VI219" s="43"/>
      <c r="VJ219" s="43"/>
      <c r="VK219" s="43"/>
      <c r="VL219" s="43"/>
      <c r="VM219" s="43"/>
      <c r="VN219" s="43"/>
      <c r="VO219" s="43"/>
      <c r="VP219" s="43"/>
      <c r="VQ219" s="43"/>
      <c r="VR219" s="43"/>
      <c r="VS219" s="43"/>
      <c r="VT219" s="43"/>
      <c r="VU219" s="43"/>
      <c r="VV219" s="43"/>
      <c r="VW219" s="43"/>
      <c r="VX219" s="43"/>
      <c r="VY219" s="43"/>
      <c r="VZ219" s="43"/>
      <c r="WA219" s="43"/>
      <c r="WB219" s="43"/>
      <c r="WC219" s="43"/>
      <c r="WD219" s="43"/>
      <c r="WE219" s="43"/>
      <c r="WF219" s="43"/>
      <c r="WG219" s="43"/>
      <c r="WH219" s="43"/>
      <c r="WI219" s="43"/>
      <c r="WJ219" s="43"/>
      <c r="WK219" s="43"/>
      <c r="WL219" s="43"/>
      <c r="WM219" s="43"/>
      <c r="WN219" s="43"/>
      <c r="WO219" s="43"/>
      <c r="WP219" s="43"/>
      <c r="WQ219" s="43"/>
      <c r="WR219" s="43"/>
      <c r="WS219" s="43"/>
      <c r="WT219" s="43"/>
      <c r="WU219" s="43"/>
      <c r="WV219" s="43"/>
      <c r="WW219" s="43"/>
      <c r="WX219" s="43"/>
      <c r="WY219" s="43"/>
      <c r="WZ219" s="43"/>
      <c r="XA219" s="43"/>
      <c r="XB219" s="43"/>
      <c r="XC219" s="43"/>
      <c r="XD219" s="43"/>
      <c r="XE219" s="43"/>
      <c r="XF219" s="43"/>
      <c r="XG219" s="43"/>
      <c r="XH219" s="43"/>
      <c r="XI219" s="43"/>
      <c r="XJ219" s="43"/>
      <c r="XK219" s="43"/>
      <c r="XL219" s="43"/>
      <c r="XM219" s="43"/>
      <c r="XN219" s="43"/>
      <c r="XO219" s="43"/>
      <c r="XP219" s="43"/>
      <c r="XQ219" s="43"/>
      <c r="XR219" s="43"/>
      <c r="XS219" s="43"/>
      <c r="XT219" s="43"/>
      <c r="XU219" s="43"/>
      <c r="XV219" s="43"/>
      <c r="XW219" s="43"/>
      <c r="XX219" s="43"/>
      <c r="XY219" s="43"/>
      <c r="XZ219" s="43"/>
      <c r="YA219" s="43"/>
      <c r="YB219" s="43"/>
      <c r="YC219" s="43"/>
      <c r="YD219" s="43"/>
      <c r="YE219" s="43"/>
      <c r="YF219" s="43"/>
      <c r="YG219" s="43"/>
      <c r="YH219" s="43"/>
      <c r="YI219" s="43"/>
      <c r="YJ219" s="43"/>
      <c r="YK219" s="43"/>
      <c r="YL219" s="43"/>
      <c r="YM219" s="43"/>
      <c r="YN219" s="43"/>
      <c r="YO219" s="43"/>
      <c r="YP219" s="43"/>
      <c r="YQ219" s="43"/>
      <c r="YR219" s="43"/>
      <c r="YS219" s="43"/>
      <c r="YT219" s="43"/>
      <c r="YU219" s="43"/>
      <c r="YV219" s="43"/>
      <c r="YW219" s="43"/>
      <c r="YX219" s="43"/>
      <c r="YY219" s="43"/>
      <c r="YZ219" s="43"/>
      <c r="ZA219" s="43"/>
      <c r="ZB219" s="43"/>
      <c r="ZC219" s="43"/>
      <c r="ZD219" s="43"/>
      <c r="ZE219" s="43"/>
      <c r="ZF219" s="43"/>
      <c r="ZG219" s="43"/>
      <c r="ZH219" s="43"/>
      <c r="ZI219" s="43"/>
      <c r="ZJ219" s="43"/>
      <c r="ZK219" s="43"/>
      <c r="ZL219" s="43"/>
      <c r="ZM219" s="43"/>
      <c r="ZN219" s="43"/>
      <c r="ZO219" s="43"/>
      <c r="ZP219" s="43"/>
      <c r="ZQ219" s="43"/>
      <c r="ZR219" s="43"/>
      <c r="ZS219" s="43"/>
      <c r="ZT219" s="43"/>
      <c r="ZU219" s="43"/>
      <c r="ZV219" s="43"/>
      <c r="ZW219" s="43"/>
      <c r="ZX219" s="43"/>
      <c r="ZY219" s="43"/>
      <c r="ZZ219" s="43"/>
      <c r="AAA219" s="43"/>
      <c r="AAB219" s="43"/>
      <c r="AAC219" s="43"/>
      <c r="AAD219" s="43"/>
      <c r="AAE219" s="43"/>
      <c r="AAF219" s="43"/>
      <c r="AAG219" s="43"/>
      <c r="AAH219" s="43"/>
      <c r="AAI219" s="43"/>
      <c r="AAJ219" s="43"/>
      <c r="AAK219" s="43"/>
      <c r="AAL219" s="43"/>
      <c r="AAM219" s="43"/>
      <c r="AAN219" s="43"/>
      <c r="AAO219" s="43"/>
      <c r="AAP219" s="43"/>
      <c r="AAQ219" s="43"/>
      <c r="AAR219" s="43"/>
      <c r="AAS219" s="43"/>
      <c r="AAT219" s="43"/>
      <c r="AAU219" s="43"/>
      <c r="AAV219" s="43"/>
      <c r="AAW219" s="43"/>
      <c r="AAX219" s="43"/>
      <c r="AAY219" s="43"/>
      <c r="AAZ219" s="43"/>
      <c r="ABA219" s="43"/>
      <c r="ABB219" s="43"/>
      <c r="ABC219" s="43"/>
      <c r="ABD219" s="43"/>
      <c r="ABE219" s="43"/>
      <c r="ABF219" s="43"/>
      <c r="ABG219" s="43"/>
      <c r="ABH219" s="43"/>
      <c r="ABI219" s="43"/>
      <c r="ABJ219" s="43"/>
      <c r="ABK219" s="43"/>
      <c r="ABL219" s="43"/>
      <c r="ABM219" s="43"/>
      <c r="ABN219" s="43"/>
      <c r="ABO219" s="43"/>
      <c r="ABP219" s="43"/>
      <c r="ABQ219" s="43"/>
      <c r="ABR219" s="43"/>
      <c r="ABS219" s="43"/>
      <c r="ABT219" s="43"/>
      <c r="ABU219" s="43"/>
      <c r="ABV219" s="43"/>
      <c r="ABW219" s="43"/>
      <c r="ABX219" s="43"/>
      <c r="ABY219" s="43"/>
      <c r="ABZ219" s="43"/>
      <c r="ACA219" s="43"/>
      <c r="ACB219" s="43"/>
      <c r="ACC219" s="43"/>
      <c r="ACD219" s="43"/>
      <c r="ACE219" s="43"/>
      <c r="ACF219" s="43"/>
      <c r="ACG219" s="43"/>
      <c r="ACH219" s="43"/>
      <c r="ACI219" s="43"/>
      <c r="ACJ219" s="43"/>
      <c r="ACK219" s="43"/>
      <c r="ACL219" s="43"/>
      <c r="ACM219" s="43"/>
      <c r="ACN219" s="43"/>
      <c r="ACO219" s="43"/>
      <c r="ACP219" s="43"/>
      <c r="ACQ219" s="43"/>
      <c r="ACR219" s="43"/>
      <c r="ACS219" s="43"/>
      <c r="ACT219" s="43"/>
      <c r="ACU219" s="43"/>
      <c r="ACV219" s="43"/>
      <c r="ACW219" s="43"/>
      <c r="ACX219" s="43"/>
      <c r="ACY219" s="43"/>
      <c r="ACZ219" s="43"/>
      <c r="ADA219" s="43"/>
      <c r="ADB219" s="43"/>
      <c r="ADC219" s="43"/>
      <c r="ADD219" s="43"/>
      <c r="ADE219" s="43"/>
      <c r="ADF219" s="43"/>
      <c r="ADG219" s="43"/>
      <c r="ADH219" s="43"/>
      <c r="ADI219" s="43"/>
      <c r="ADJ219" s="43"/>
      <c r="ADK219" s="43"/>
      <c r="ADL219" s="43"/>
      <c r="ADM219" s="43"/>
      <c r="ADN219" s="43"/>
      <c r="ADO219" s="43"/>
      <c r="ADP219" s="43"/>
      <c r="ADQ219" s="43"/>
      <c r="ADR219" s="43"/>
      <c r="ADS219" s="43"/>
      <c r="ADT219" s="43"/>
      <c r="ADU219" s="43"/>
      <c r="ADV219" s="43"/>
      <c r="ADW219" s="43"/>
      <c r="ADX219" s="43"/>
      <c r="ADY219" s="43"/>
      <c r="ADZ219" s="43"/>
      <c r="AEA219" s="43"/>
      <c r="AEB219" s="43"/>
      <c r="AEC219" s="43"/>
      <c r="AED219" s="43"/>
      <c r="AEE219" s="43"/>
      <c r="AEF219" s="43"/>
      <c r="AEG219" s="43"/>
      <c r="AEH219" s="43"/>
      <c r="AEI219" s="43"/>
      <c r="AEJ219" s="43"/>
      <c r="AEK219" s="43"/>
      <c r="AEL219" s="43"/>
      <c r="AEM219" s="43"/>
      <c r="AEN219" s="43"/>
      <c r="AEO219" s="43"/>
      <c r="AEP219" s="43"/>
      <c r="AEQ219" s="43"/>
      <c r="AER219" s="43"/>
      <c r="AES219" s="43"/>
      <c r="AET219" s="43"/>
      <c r="AEU219" s="43"/>
      <c r="AEV219" s="43"/>
      <c r="AEW219" s="43"/>
      <c r="AEX219" s="43"/>
      <c r="AEY219" s="43"/>
      <c r="AEZ219" s="43"/>
      <c r="AFA219" s="43"/>
      <c r="AFB219" s="43"/>
      <c r="AFC219" s="43"/>
      <c r="AFD219" s="43"/>
      <c r="AFE219" s="43"/>
      <c r="AFF219" s="43"/>
      <c r="AFG219" s="43"/>
      <c r="AFH219" s="43"/>
      <c r="AFI219" s="43"/>
      <c r="AFJ219" s="43"/>
      <c r="AFK219" s="43"/>
      <c r="AFL219" s="43"/>
      <c r="AFM219" s="43"/>
      <c r="AFN219" s="43"/>
      <c r="AFO219" s="43"/>
      <c r="AFP219" s="43"/>
      <c r="AFQ219" s="43"/>
      <c r="AFR219" s="43"/>
      <c r="AFS219" s="43"/>
      <c r="AFT219" s="43"/>
      <c r="AFU219" s="43"/>
      <c r="AFV219" s="43"/>
      <c r="AFW219" s="43"/>
      <c r="AFX219" s="43"/>
      <c r="AFY219" s="43"/>
      <c r="AFZ219" s="43"/>
      <c r="AGA219" s="43"/>
      <c r="AGB219" s="43"/>
      <c r="AGC219" s="43"/>
      <c r="AGD219" s="43"/>
      <c r="AGE219" s="43"/>
      <c r="AGF219" s="43"/>
      <c r="AGG219" s="43"/>
      <c r="AGH219" s="43"/>
      <c r="AGI219" s="43"/>
      <c r="AGJ219" s="43"/>
      <c r="AGK219" s="43"/>
      <c r="AGL219" s="43"/>
      <c r="AGM219" s="43"/>
      <c r="AGN219" s="43"/>
      <c r="AGO219" s="43"/>
      <c r="AGP219" s="43"/>
      <c r="AGQ219" s="43"/>
      <c r="AGR219" s="43"/>
      <c r="AGS219" s="43"/>
      <c r="AGT219" s="43"/>
      <c r="AGU219" s="43"/>
      <c r="AGV219" s="43"/>
      <c r="AGW219" s="43"/>
      <c r="AGX219" s="43"/>
      <c r="AGY219" s="43"/>
      <c r="AGZ219" s="43"/>
      <c r="AHA219" s="43"/>
      <c r="AHB219" s="43"/>
      <c r="AHC219" s="43"/>
      <c r="AHD219" s="43"/>
      <c r="AHE219" s="43"/>
      <c r="AHF219" s="43"/>
      <c r="AHG219" s="43"/>
      <c r="AHH219" s="43"/>
      <c r="AHI219" s="43"/>
      <c r="AHJ219" s="43"/>
      <c r="AHK219" s="43"/>
      <c r="AHL219" s="43"/>
      <c r="AHM219" s="43"/>
      <c r="AHN219" s="43"/>
      <c r="AHO219" s="43"/>
      <c r="AHP219" s="43"/>
      <c r="AHQ219" s="43"/>
      <c r="AHR219" s="43"/>
      <c r="AHS219" s="43"/>
      <c r="AHT219" s="43"/>
      <c r="AHU219" s="43"/>
      <c r="AHV219" s="43"/>
      <c r="AHW219" s="43"/>
      <c r="AHX219" s="43"/>
      <c r="AHY219" s="43"/>
      <c r="AHZ219" s="43"/>
      <c r="AIA219" s="43"/>
      <c r="AIB219" s="43"/>
      <c r="AIC219" s="43"/>
      <c r="AID219" s="43"/>
      <c r="AIE219" s="43"/>
      <c r="AIF219" s="43"/>
      <c r="AIG219" s="43"/>
      <c r="AIH219" s="43"/>
      <c r="AII219" s="43"/>
      <c r="AIJ219" s="43"/>
      <c r="AIK219" s="43"/>
      <c r="AIL219" s="43"/>
      <c r="AIM219" s="43"/>
      <c r="AIN219" s="43"/>
      <c r="AIO219" s="43"/>
      <c r="AIP219" s="43"/>
      <c r="AIQ219" s="43"/>
      <c r="AIR219" s="43"/>
      <c r="AIS219" s="43"/>
      <c r="AIT219" s="43"/>
      <c r="AIU219" s="43"/>
      <c r="AIV219" s="43"/>
      <c r="AIW219" s="43"/>
      <c r="AIX219" s="43"/>
      <c r="AIY219" s="43"/>
      <c r="AIZ219" s="43"/>
      <c r="AJA219" s="43"/>
      <c r="AJB219" s="43"/>
      <c r="AJC219" s="43"/>
      <c r="AJD219" s="43"/>
      <c r="AJE219" s="43"/>
      <c r="AJF219" s="43"/>
      <c r="AJG219" s="43"/>
      <c r="AJH219" s="43"/>
      <c r="AJI219" s="43"/>
      <c r="AJJ219" s="43"/>
      <c r="AJK219" s="43"/>
      <c r="AJL219" s="43"/>
      <c r="AJM219" s="43"/>
      <c r="AJN219" s="43"/>
      <c r="AJO219" s="43"/>
      <c r="AJP219" s="43"/>
      <c r="AJQ219" s="43"/>
      <c r="AJR219" s="43"/>
      <c r="AJS219" s="43"/>
      <c r="AJT219" s="43"/>
      <c r="AJU219" s="43"/>
      <c r="AJV219" s="43"/>
      <c r="AJW219" s="43"/>
      <c r="AJX219" s="43"/>
      <c r="AJY219" s="43"/>
      <c r="AJZ219" s="43"/>
      <c r="AKA219" s="43"/>
      <c r="AKB219" s="43"/>
      <c r="AKC219" s="43"/>
      <c r="AKD219" s="43"/>
      <c r="AKE219" s="43"/>
      <c r="AKF219" s="43"/>
      <c r="AKG219" s="43"/>
      <c r="AKH219" s="43"/>
      <c r="AKI219" s="43"/>
      <c r="AKJ219" s="43"/>
      <c r="AKK219" s="43"/>
      <c r="AKL219" s="43"/>
      <c r="AKM219" s="43"/>
      <c r="AKN219" s="43"/>
      <c r="AKO219" s="43"/>
      <c r="AKP219" s="43"/>
      <c r="AKQ219" s="43"/>
      <c r="AKR219" s="43"/>
      <c r="AKS219" s="43"/>
      <c r="AKT219" s="43"/>
      <c r="AKU219" s="43"/>
      <c r="AKV219" s="43"/>
      <c r="AKW219" s="43"/>
      <c r="AKX219" s="43"/>
      <c r="AKY219" s="43"/>
      <c r="AKZ219" s="43"/>
      <c r="ALA219" s="43"/>
      <c r="ALB219" s="43"/>
      <c r="ALC219" s="43"/>
      <c r="ALD219" s="43"/>
      <c r="ALE219" s="43"/>
      <c r="ALF219" s="43"/>
      <c r="ALG219" s="43"/>
      <c r="ALH219" s="43"/>
      <c r="ALI219" s="43"/>
      <c r="ALJ219" s="43"/>
      <c r="ALK219" s="43"/>
      <c r="ALL219" s="43"/>
      <c r="ALM219" s="43"/>
      <c r="ALN219" s="43"/>
      <c r="ALO219" s="43"/>
      <c r="ALP219" s="43"/>
      <c r="ALQ219" s="43"/>
      <c r="ALR219" s="43"/>
      <c r="ALS219" s="43"/>
      <c r="ALT219" s="43"/>
      <c r="ALU219" s="43"/>
      <c r="ALV219" s="43"/>
      <c r="ALW219" s="43"/>
      <c r="ALX219" s="43"/>
      <c r="ALY219" s="43"/>
      <c r="ALZ219" s="43"/>
      <c r="AMA219" s="43"/>
      <c r="AMB219" s="43"/>
      <c r="AMC219" s="43"/>
      <c r="AMD219" s="43"/>
      <c r="AME219" s="43"/>
      <c r="AMF219" s="43"/>
      <c r="AMG219" s="43"/>
      <c r="AMH219" s="43"/>
      <c r="AMI219" s="43"/>
      <c r="AMJ219" s="43"/>
      <c r="AMK219" s="43"/>
      <c r="AML219" s="43"/>
      <c r="AMM219" s="43"/>
      <c r="AMN219" s="43"/>
      <c r="AMO219" s="43"/>
      <c r="AMP219" s="43"/>
      <c r="AMQ219" s="43"/>
      <c r="AMR219" s="43"/>
      <c r="AMS219" s="43"/>
      <c r="AMT219" s="43"/>
    </row>
    <row r="220" spans="1:1034" hidden="1" x14ac:dyDescent="0.2">
      <c r="A220" s="326"/>
      <c r="B220" s="44">
        <v>53</v>
      </c>
      <c r="C220" s="45" t="s">
        <v>73</v>
      </c>
      <c r="D220" s="388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3"/>
      <c r="JH220" s="43"/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  <c r="KJ220" s="43"/>
      <c r="KK220" s="43"/>
      <c r="KL220" s="43"/>
      <c r="KM220" s="43"/>
      <c r="KN220" s="43"/>
      <c r="KO220" s="43"/>
      <c r="KP220" s="43"/>
      <c r="KQ220" s="43"/>
      <c r="KR220" s="43"/>
      <c r="KS220" s="43"/>
      <c r="KT220" s="43"/>
      <c r="KU220" s="43"/>
      <c r="KV220" s="43"/>
      <c r="KW220" s="43"/>
      <c r="KX220" s="43"/>
      <c r="KY220" s="43"/>
      <c r="KZ220" s="43"/>
      <c r="LA220" s="43"/>
      <c r="LB220" s="43"/>
      <c r="LC220" s="43"/>
      <c r="LD220" s="43"/>
      <c r="LE220" s="43"/>
      <c r="LF220" s="43"/>
      <c r="LG220" s="43"/>
      <c r="LH220" s="43"/>
      <c r="LI220" s="43"/>
      <c r="LJ220" s="43"/>
      <c r="LK220" s="43"/>
      <c r="LL220" s="43"/>
      <c r="LM220" s="43"/>
      <c r="LN220" s="43"/>
      <c r="LO220" s="43"/>
      <c r="LP220" s="43"/>
      <c r="LQ220" s="43"/>
      <c r="LR220" s="43"/>
      <c r="LS220" s="43"/>
      <c r="LT220" s="43"/>
      <c r="LU220" s="43"/>
      <c r="LV220" s="43"/>
      <c r="LW220" s="43"/>
      <c r="LX220" s="43"/>
      <c r="LY220" s="43"/>
      <c r="LZ220" s="43"/>
      <c r="MA220" s="43"/>
      <c r="MB220" s="43"/>
      <c r="MC220" s="43"/>
      <c r="MD220" s="43"/>
      <c r="ME220" s="43"/>
      <c r="MF220" s="43"/>
      <c r="MG220" s="43"/>
      <c r="MH220" s="43"/>
      <c r="MI220" s="43"/>
      <c r="MJ220" s="43"/>
      <c r="MK220" s="43"/>
      <c r="ML220" s="43"/>
      <c r="MM220" s="43"/>
      <c r="MN220" s="43"/>
      <c r="MO220" s="43"/>
      <c r="MP220" s="43"/>
      <c r="MQ220" s="43"/>
      <c r="MR220" s="43"/>
      <c r="MS220" s="43"/>
      <c r="MT220" s="43"/>
      <c r="MU220" s="43"/>
      <c r="MV220" s="43"/>
      <c r="MW220" s="43"/>
      <c r="MX220" s="43"/>
      <c r="MY220" s="43"/>
      <c r="MZ220" s="43"/>
      <c r="NA220" s="43"/>
      <c r="NB220" s="43"/>
      <c r="NC220" s="43"/>
      <c r="ND220" s="43"/>
      <c r="NE220" s="43"/>
      <c r="NF220" s="43"/>
      <c r="NG220" s="43"/>
      <c r="NH220" s="43"/>
      <c r="NI220" s="43"/>
      <c r="NJ220" s="43"/>
      <c r="NK220" s="43"/>
      <c r="NL220" s="43"/>
      <c r="NM220" s="43"/>
      <c r="NN220" s="43"/>
      <c r="NO220" s="43"/>
      <c r="NP220" s="43"/>
      <c r="NQ220" s="43"/>
      <c r="NR220" s="43"/>
      <c r="NS220" s="43"/>
      <c r="NT220" s="43"/>
      <c r="NU220" s="43"/>
      <c r="NV220" s="43"/>
      <c r="NW220" s="43"/>
      <c r="NX220" s="43"/>
      <c r="NY220" s="43"/>
      <c r="NZ220" s="43"/>
      <c r="OA220" s="43"/>
      <c r="OB220" s="43"/>
      <c r="OC220" s="43"/>
      <c r="OD220" s="43"/>
      <c r="OE220" s="43"/>
      <c r="OF220" s="43"/>
      <c r="OG220" s="43"/>
      <c r="OH220" s="43"/>
      <c r="OI220" s="43"/>
      <c r="OJ220" s="43"/>
      <c r="OK220" s="43"/>
      <c r="OL220" s="43"/>
      <c r="OM220" s="43"/>
      <c r="ON220" s="43"/>
      <c r="OO220" s="43"/>
      <c r="OP220" s="43"/>
      <c r="OQ220" s="43"/>
      <c r="OR220" s="43"/>
      <c r="OS220" s="43"/>
      <c r="OT220" s="43"/>
      <c r="OU220" s="43"/>
      <c r="OV220" s="43"/>
      <c r="OW220" s="43"/>
      <c r="OX220" s="43"/>
      <c r="OY220" s="43"/>
      <c r="OZ220" s="43"/>
      <c r="PA220" s="43"/>
      <c r="PB220" s="43"/>
      <c r="PC220" s="43"/>
      <c r="PD220" s="43"/>
      <c r="PE220" s="43"/>
      <c r="PF220" s="43"/>
      <c r="PG220" s="43"/>
      <c r="PH220" s="43"/>
      <c r="PI220" s="43"/>
      <c r="PJ220" s="43"/>
      <c r="PK220" s="43"/>
      <c r="PL220" s="43"/>
      <c r="PM220" s="43"/>
      <c r="PN220" s="43"/>
      <c r="PO220" s="43"/>
      <c r="PP220" s="43"/>
      <c r="PQ220" s="43"/>
      <c r="PR220" s="43"/>
      <c r="PS220" s="43"/>
      <c r="PT220" s="43"/>
      <c r="PU220" s="43"/>
      <c r="PV220" s="43"/>
      <c r="PW220" s="43"/>
      <c r="PX220" s="43"/>
      <c r="PY220" s="43"/>
      <c r="PZ220" s="43"/>
      <c r="QA220" s="43"/>
      <c r="QB220" s="43"/>
      <c r="QC220" s="43"/>
      <c r="QD220" s="43"/>
      <c r="QE220" s="43"/>
      <c r="QF220" s="43"/>
      <c r="QG220" s="43"/>
      <c r="QH220" s="43"/>
      <c r="QI220" s="43"/>
      <c r="QJ220" s="43"/>
      <c r="QK220" s="43"/>
      <c r="QL220" s="43"/>
      <c r="QM220" s="43"/>
      <c r="QN220" s="43"/>
      <c r="QO220" s="43"/>
      <c r="QP220" s="43"/>
      <c r="QQ220" s="43"/>
      <c r="QR220" s="43"/>
      <c r="QS220" s="43"/>
      <c r="QT220" s="43"/>
      <c r="QU220" s="43"/>
      <c r="QV220" s="43"/>
      <c r="QW220" s="43"/>
      <c r="QX220" s="43"/>
      <c r="QY220" s="43"/>
      <c r="QZ220" s="43"/>
      <c r="RA220" s="43"/>
      <c r="RB220" s="43"/>
      <c r="RC220" s="43"/>
      <c r="RD220" s="43"/>
      <c r="RE220" s="43"/>
      <c r="RF220" s="43"/>
      <c r="RG220" s="43"/>
      <c r="RH220" s="43"/>
      <c r="RI220" s="43"/>
      <c r="RJ220" s="43"/>
      <c r="RK220" s="43"/>
      <c r="RL220" s="43"/>
      <c r="RM220" s="43"/>
      <c r="RN220" s="43"/>
      <c r="RO220" s="43"/>
      <c r="RP220" s="43"/>
      <c r="RQ220" s="43"/>
      <c r="RR220" s="43"/>
      <c r="RS220" s="43"/>
      <c r="RT220" s="43"/>
      <c r="RU220" s="43"/>
      <c r="RV220" s="43"/>
      <c r="RW220" s="43"/>
      <c r="RX220" s="43"/>
      <c r="RY220" s="43"/>
      <c r="RZ220" s="43"/>
      <c r="SA220" s="43"/>
      <c r="SB220" s="43"/>
      <c r="SC220" s="43"/>
      <c r="SD220" s="43"/>
      <c r="SE220" s="43"/>
      <c r="SF220" s="43"/>
      <c r="SG220" s="43"/>
      <c r="SH220" s="43"/>
      <c r="SI220" s="43"/>
      <c r="SJ220" s="43"/>
      <c r="SK220" s="43"/>
      <c r="SL220" s="43"/>
      <c r="SM220" s="43"/>
      <c r="SN220" s="43"/>
      <c r="SO220" s="43"/>
      <c r="SP220" s="43"/>
      <c r="SQ220" s="43"/>
      <c r="SR220" s="43"/>
      <c r="SS220" s="43"/>
      <c r="ST220" s="43"/>
      <c r="SU220" s="43"/>
      <c r="SV220" s="43"/>
      <c r="SW220" s="43"/>
      <c r="SX220" s="43"/>
      <c r="SY220" s="43"/>
      <c r="SZ220" s="43"/>
      <c r="TA220" s="43"/>
      <c r="TB220" s="43"/>
      <c r="TC220" s="43"/>
      <c r="TD220" s="43"/>
      <c r="TE220" s="43"/>
      <c r="TF220" s="43"/>
      <c r="TG220" s="43"/>
      <c r="TH220" s="43"/>
      <c r="TI220" s="43"/>
      <c r="TJ220" s="43"/>
      <c r="TK220" s="43"/>
      <c r="TL220" s="43"/>
      <c r="TM220" s="43"/>
      <c r="TN220" s="43"/>
      <c r="TO220" s="43"/>
      <c r="TP220" s="43"/>
      <c r="TQ220" s="43"/>
      <c r="TR220" s="43"/>
      <c r="TS220" s="43"/>
      <c r="TT220" s="43"/>
      <c r="TU220" s="43"/>
      <c r="TV220" s="43"/>
      <c r="TW220" s="43"/>
      <c r="TX220" s="43"/>
      <c r="TY220" s="43"/>
      <c r="TZ220" s="43"/>
      <c r="UA220" s="43"/>
      <c r="UB220" s="43"/>
      <c r="UC220" s="43"/>
      <c r="UD220" s="43"/>
      <c r="UE220" s="43"/>
      <c r="UF220" s="43"/>
      <c r="UG220" s="43"/>
      <c r="UH220" s="43"/>
      <c r="UI220" s="43"/>
      <c r="UJ220" s="43"/>
      <c r="UK220" s="43"/>
      <c r="UL220" s="43"/>
      <c r="UM220" s="43"/>
      <c r="UN220" s="43"/>
      <c r="UO220" s="43"/>
      <c r="UP220" s="43"/>
      <c r="UQ220" s="43"/>
      <c r="UR220" s="43"/>
      <c r="US220" s="43"/>
      <c r="UT220" s="43"/>
      <c r="UU220" s="43"/>
      <c r="UV220" s="43"/>
      <c r="UW220" s="43"/>
      <c r="UX220" s="43"/>
      <c r="UY220" s="43"/>
      <c r="UZ220" s="43"/>
      <c r="VA220" s="43"/>
      <c r="VB220" s="43"/>
      <c r="VC220" s="43"/>
      <c r="VD220" s="43"/>
      <c r="VE220" s="43"/>
      <c r="VF220" s="43"/>
      <c r="VG220" s="43"/>
      <c r="VH220" s="43"/>
      <c r="VI220" s="43"/>
      <c r="VJ220" s="43"/>
      <c r="VK220" s="43"/>
      <c r="VL220" s="43"/>
      <c r="VM220" s="43"/>
      <c r="VN220" s="43"/>
      <c r="VO220" s="43"/>
      <c r="VP220" s="43"/>
      <c r="VQ220" s="43"/>
      <c r="VR220" s="43"/>
      <c r="VS220" s="43"/>
      <c r="VT220" s="43"/>
      <c r="VU220" s="43"/>
      <c r="VV220" s="43"/>
      <c r="VW220" s="43"/>
      <c r="VX220" s="43"/>
      <c r="VY220" s="43"/>
      <c r="VZ220" s="43"/>
      <c r="WA220" s="43"/>
      <c r="WB220" s="43"/>
      <c r="WC220" s="43"/>
      <c r="WD220" s="43"/>
      <c r="WE220" s="43"/>
      <c r="WF220" s="43"/>
      <c r="WG220" s="43"/>
      <c r="WH220" s="43"/>
      <c r="WI220" s="43"/>
      <c r="WJ220" s="43"/>
      <c r="WK220" s="43"/>
      <c r="WL220" s="43"/>
      <c r="WM220" s="43"/>
      <c r="WN220" s="43"/>
      <c r="WO220" s="43"/>
      <c r="WP220" s="43"/>
      <c r="WQ220" s="43"/>
      <c r="WR220" s="43"/>
      <c r="WS220" s="43"/>
      <c r="WT220" s="43"/>
      <c r="WU220" s="43"/>
      <c r="WV220" s="43"/>
      <c r="WW220" s="43"/>
      <c r="WX220" s="43"/>
      <c r="WY220" s="43"/>
      <c r="WZ220" s="43"/>
      <c r="XA220" s="43"/>
      <c r="XB220" s="43"/>
      <c r="XC220" s="43"/>
      <c r="XD220" s="43"/>
      <c r="XE220" s="43"/>
      <c r="XF220" s="43"/>
      <c r="XG220" s="43"/>
      <c r="XH220" s="43"/>
      <c r="XI220" s="43"/>
      <c r="XJ220" s="43"/>
      <c r="XK220" s="43"/>
      <c r="XL220" s="43"/>
      <c r="XM220" s="43"/>
      <c r="XN220" s="43"/>
      <c r="XO220" s="43"/>
      <c r="XP220" s="43"/>
      <c r="XQ220" s="43"/>
      <c r="XR220" s="43"/>
      <c r="XS220" s="43"/>
      <c r="XT220" s="43"/>
      <c r="XU220" s="43"/>
      <c r="XV220" s="43"/>
      <c r="XW220" s="43"/>
      <c r="XX220" s="43"/>
      <c r="XY220" s="43"/>
      <c r="XZ220" s="43"/>
      <c r="YA220" s="43"/>
      <c r="YB220" s="43"/>
      <c r="YC220" s="43"/>
      <c r="YD220" s="43"/>
      <c r="YE220" s="43"/>
      <c r="YF220" s="43"/>
      <c r="YG220" s="43"/>
      <c r="YH220" s="43"/>
      <c r="YI220" s="43"/>
      <c r="YJ220" s="43"/>
      <c r="YK220" s="43"/>
      <c r="YL220" s="43"/>
      <c r="YM220" s="43"/>
      <c r="YN220" s="43"/>
      <c r="YO220" s="43"/>
      <c r="YP220" s="43"/>
      <c r="YQ220" s="43"/>
      <c r="YR220" s="43"/>
      <c r="YS220" s="43"/>
      <c r="YT220" s="43"/>
      <c r="YU220" s="43"/>
      <c r="YV220" s="43"/>
      <c r="YW220" s="43"/>
      <c r="YX220" s="43"/>
      <c r="YY220" s="43"/>
      <c r="YZ220" s="43"/>
      <c r="ZA220" s="43"/>
      <c r="ZB220" s="43"/>
      <c r="ZC220" s="43"/>
      <c r="ZD220" s="43"/>
      <c r="ZE220" s="43"/>
      <c r="ZF220" s="43"/>
      <c r="ZG220" s="43"/>
      <c r="ZH220" s="43"/>
      <c r="ZI220" s="43"/>
      <c r="ZJ220" s="43"/>
      <c r="ZK220" s="43"/>
      <c r="ZL220" s="43"/>
      <c r="ZM220" s="43"/>
      <c r="ZN220" s="43"/>
      <c r="ZO220" s="43"/>
      <c r="ZP220" s="43"/>
      <c r="ZQ220" s="43"/>
      <c r="ZR220" s="43"/>
      <c r="ZS220" s="43"/>
      <c r="ZT220" s="43"/>
      <c r="ZU220" s="43"/>
      <c r="ZV220" s="43"/>
      <c r="ZW220" s="43"/>
      <c r="ZX220" s="43"/>
      <c r="ZY220" s="43"/>
      <c r="ZZ220" s="43"/>
      <c r="AAA220" s="43"/>
      <c r="AAB220" s="43"/>
      <c r="AAC220" s="43"/>
      <c r="AAD220" s="43"/>
      <c r="AAE220" s="43"/>
      <c r="AAF220" s="43"/>
      <c r="AAG220" s="43"/>
      <c r="AAH220" s="43"/>
      <c r="AAI220" s="43"/>
      <c r="AAJ220" s="43"/>
      <c r="AAK220" s="43"/>
      <c r="AAL220" s="43"/>
      <c r="AAM220" s="43"/>
      <c r="AAN220" s="43"/>
      <c r="AAO220" s="43"/>
      <c r="AAP220" s="43"/>
      <c r="AAQ220" s="43"/>
      <c r="AAR220" s="43"/>
      <c r="AAS220" s="43"/>
      <c r="AAT220" s="43"/>
      <c r="AAU220" s="43"/>
      <c r="AAV220" s="43"/>
      <c r="AAW220" s="43"/>
      <c r="AAX220" s="43"/>
      <c r="AAY220" s="43"/>
      <c r="AAZ220" s="43"/>
      <c r="ABA220" s="43"/>
      <c r="ABB220" s="43"/>
      <c r="ABC220" s="43"/>
      <c r="ABD220" s="43"/>
      <c r="ABE220" s="43"/>
      <c r="ABF220" s="43"/>
      <c r="ABG220" s="43"/>
      <c r="ABH220" s="43"/>
      <c r="ABI220" s="43"/>
      <c r="ABJ220" s="43"/>
      <c r="ABK220" s="43"/>
      <c r="ABL220" s="43"/>
      <c r="ABM220" s="43"/>
      <c r="ABN220" s="43"/>
      <c r="ABO220" s="43"/>
      <c r="ABP220" s="43"/>
      <c r="ABQ220" s="43"/>
      <c r="ABR220" s="43"/>
      <c r="ABS220" s="43"/>
      <c r="ABT220" s="43"/>
      <c r="ABU220" s="43"/>
      <c r="ABV220" s="43"/>
      <c r="ABW220" s="43"/>
      <c r="ABX220" s="43"/>
      <c r="ABY220" s="43"/>
      <c r="ABZ220" s="43"/>
      <c r="ACA220" s="43"/>
      <c r="ACB220" s="43"/>
      <c r="ACC220" s="43"/>
      <c r="ACD220" s="43"/>
      <c r="ACE220" s="43"/>
      <c r="ACF220" s="43"/>
      <c r="ACG220" s="43"/>
      <c r="ACH220" s="43"/>
      <c r="ACI220" s="43"/>
      <c r="ACJ220" s="43"/>
      <c r="ACK220" s="43"/>
      <c r="ACL220" s="43"/>
      <c r="ACM220" s="43"/>
      <c r="ACN220" s="43"/>
      <c r="ACO220" s="43"/>
      <c r="ACP220" s="43"/>
      <c r="ACQ220" s="43"/>
      <c r="ACR220" s="43"/>
      <c r="ACS220" s="43"/>
      <c r="ACT220" s="43"/>
      <c r="ACU220" s="43"/>
      <c r="ACV220" s="43"/>
      <c r="ACW220" s="43"/>
      <c r="ACX220" s="43"/>
      <c r="ACY220" s="43"/>
      <c r="ACZ220" s="43"/>
      <c r="ADA220" s="43"/>
      <c r="ADB220" s="43"/>
      <c r="ADC220" s="43"/>
      <c r="ADD220" s="43"/>
      <c r="ADE220" s="43"/>
      <c r="ADF220" s="43"/>
      <c r="ADG220" s="43"/>
      <c r="ADH220" s="43"/>
      <c r="ADI220" s="43"/>
      <c r="ADJ220" s="43"/>
      <c r="ADK220" s="43"/>
      <c r="ADL220" s="43"/>
      <c r="ADM220" s="43"/>
      <c r="ADN220" s="43"/>
      <c r="ADO220" s="43"/>
      <c r="ADP220" s="43"/>
      <c r="ADQ220" s="43"/>
      <c r="ADR220" s="43"/>
      <c r="ADS220" s="43"/>
      <c r="ADT220" s="43"/>
      <c r="ADU220" s="43"/>
      <c r="ADV220" s="43"/>
      <c r="ADW220" s="43"/>
      <c r="ADX220" s="43"/>
      <c r="ADY220" s="43"/>
      <c r="ADZ220" s="43"/>
      <c r="AEA220" s="43"/>
      <c r="AEB220" s="43"/>
      <c r="AEC220" s="43"/>
      <c r="AED220" s="43"/>
      <c r="AEE220" s="43"/>
      <c r="AEF220" s="43"/>
      <c r="AEG220" s="43"/>
      <c r="AEH220" s="43"/>
      <c r="AEI220" s="43"/>
      <c r="AEJ220" s="43"/>
      <c r="AEK220" s="43"/>
      <c r="AEL220" s="43"/>
      <c r="AEM220" s="43"/>
      <c r="AEN220" s="43"/>
      <c r="AEO220" s="43"/>
      <c r="AEP220" s="43"/>
      <c r="AEQ220" s="43"/>
      <c r="AER220" s="43"/>
      <c r="AES220" s="43"/>
      <c r="AET220" s="43"/>
      <c r="AEU220" s="43"/>
      <c r="AEV220" s="43"/>
      <c r="AEW220" s="43"/>
      <c r="AEX220" s="43"/>
      <c r="AEY220" s="43"/>
      <c r="AEZ220" s="43"/>
      <c r="AFA220" s="43"/>
      <c r="AFB220" s="43"/>
      <c r="AFC220" s="43"/>
      <c r="AFD220" s="43"/>
      <c r="AFE220" s="43"/>
      <c r="AFF220" s="43"/>
      <c r="AFG220" s="43"/>
      <c r="AFH220" s="43"/>
      <c r="AFI220" s="43"/>
      <c r="AFJ220" s="43"/>
      <c r="AFK220" s="43"/>
      <c r="AFL220" s="43"/>
      <c r="AFM220" s="43"/>
      <c r="AFN220" s="43"/>
      <c r="AFO220" s="43"/>
      <c r="AFP220" s="43"/>
      <c r="AFQ220" s="43"/>
      <c r="AFR220" s="43"/>
      <c r="AFS220" s="43"/>
      <c r="AFT220" s="43"/>
      <c r="AFU220" s="43"/>
      <c r="AFV220" s="43"/>
      <c r="AFW220" s="43"/>
      <c r="AFX220" s="43"/>
      <c r="AFY220" s="43"/>
      <c r="AFZ220" s="43"/>
      <c r="AGA220" s="43"/>
      <c r="AGB220" s="43"/>
      <c r="AGC220" s="43"/>
      <c r="AGD220" s="43"/>
      <c r="AGE220" s="43"/>
      <c r="AGF220" s="43"/>
      <c r="AGG220" s="43"/>
      <c r="AGH220" s="43"/>
      <c r="AGI220" s="43"/>
      <c r="AGJ220" s="43"/>
      <c r="AGK220" s="43"/>
      <c r="AGL220" s="43"/>
      <c r="AGM220" s="43"/>
      <c r="AGN220" s="43"/>
      <c r="AGO220" s="43"/>
      <c r="AGP220" s="43"/>
      <c r="AGQ220" s="43"/>
      <c r="AGR220" s="43"/>
      <c r="AGS220" s="43"/>
      <c r="AGT220" s="43"/>
      <c r="AGU220" s="43"/>
      <c r="AGV220" s="43"/>
      <c r="AGW220" s="43"/>
      <c r="AGX220" s="43"/>
      <c r="AGY220" s="43"/>
      <c r="AGZ220" s="43"/>
      <c r="AHA220" s="43"/>
      <c r="AHB220" s="43"/>
      <c r="AHC220" s="43"/>
      <c r="AHD220" s="43"/>
      <c r="AHE220" s="43"/>
      <c r="AHF220" s="43"/>
      <c r="AHG220" s="43"/>
      <c r="AHH220" s="43"/>
      <c r="AHI220" s="43"/>
      <c r="AHJ220" s="43"/>
      <c r="AHK220" s="43"/>
      <c r="AHL220" s="43"/>
      <c r="AHM220" s="43"/>
      <c r="AHN220" s="43"/>
      <c r="AHO220" s="43"/>
      <c r="AHP220" s="43"/>
      <c r="AHQ220" s="43"/>
      <c r="AHR220" s="43"/>
      <c r="AHS220" s="43"/>
      <c r="AHT220" s="43"/>
      <c r="AHU220" s="43"/>
      <c r="AHV220" s="43"/>
      <c r="AHW220" s="43"/>
      <c r="AHX220" s="43"/>
      <c r="AHY220" s="43"/>
      <c r="AHZ220" s="43"/>
      <c r="AIA220" s="43"/>
      <c r="AIB220" s="43"/>
      <c r="AIC220" s="43"/>
      <c r="AID220" s="43"/>
      <c r="AIE220" s="43"/>
      <c r="AIF220" s="43"/>
      <c r="AIG220" s="43"/>
      <c r="AIH220" s="43"/>
      <c r="AII220" s="43"/>
      <c r="AIJ220" s="43"/>
      <c r="AIK220" s="43"/>
      <c r="AIL220" s="43"/>
      <c r="AIM220" s="43"/>
      <c r="AIN220" s="43"/>
      <c r="AIO220" s="43"/>
      <c r="AIP220" s="43"/>
      <c r="AIQ220" s="43"/>
      <c r="AIR220" s="43"/>
      <c r="AIS220" s="43"/>
      <c r="AIT220" s="43"/>
      <c r="AIU220" s="43"/>
      <c r="AIV220" s="43"/>
      <c r="AIW220" s="43"/>
      <c r="AIX220" s="43"/>
      <c r="AIY220" s="43"/>
      <c r="AIZ220" s="43"/>
      <c r="AJA220" s="43"/>
      <c r="AJB220" s="43"/>
      <c r="AJC220" s="43"/>
      <c r="AJD220" s="43"/>
      <c r="AJE220" s="43"/>
      <c r="AJF220" s="43"/>
      <c r="AJG220" s="43"/>
      <c r="AJH220" s="43"/>
      <c r="AJI220" s="43"/>
      <c r="AJJ220" s="43"/>
      <c r="AJK220" s="43"/>
      <c r="AJL220" s="43"/>
      <c r="AJM220" s="43"/>
      <c r="AJN220" s="43"/>
      <c r="AJO220" s="43"/>
      <c r="AJP220" s="43"/>
      <c r="AJQ220" s="43"/>
      <c r="AJR220" s="43"/>
      <c r="AJS220" s="43"/>
      <c r="AJT220" s="43"/>
      <c r="AJU220" s="43"/>
      <c r="AJV220" s="43"/>
      <c r="AJW220" s="43"/>
      <c r="AJX220" s="43"/>
      <c r="AJY220" s="43"/>
      <c r="AJZ220" s="43"/>
      <c r="AKA220" s="43"/>
      <c r="AKB220" s="43"/>
      <c r="AKC220" s="43"/>
      <c r="AKD220" s="43"/>
      <c r="AKE220" s="43"/>
      <c r="AKF220" s="43"/>
      <c r="AKG220" s="43"/>
      <c r="AKH220" s="43"/>
      <c r="AKI220" s="43"/>
      <c r="AKJ220" s="43"/>
      <c r="AKK220" s="43"/>
      <c r="AKL220" s="43"/>
      <c r="AKM220" s="43"/>
      <c r="AKN220" s="43"/>
      <c r="AKO220" s="43"/>
      <c r="AKP220" s="43"/>
      <c r="AKQ220" s="43"/>
      <c r="AKR220" s="43"/>
      <c r="AKS220" s="43"/>
      <c r="AKT220" s="43"/>
      <c r="AKU220" s="43"/>
      <c r="AKV220" s="43"/>
      <c r="AKW220" s="43"/>
      <c r="AKX220" s="43"/>
      <c r="AKY220" s="43"/>
      <c r="AKZ220" s="43"/>
      <c r="ALA220" s="43"/>
      <c r="ALB220" s="43"/>
      <c r="ALC220" s="43"/>
      <c r="ALD220" s="43"/>
      <c r="ALE220" s="43"/>
      <c r="ALF220" s="43"/>
      <c r="ALG220" s="43"/>
      <c r="ALH220" s="43"/>
      <c r="ALI220" s="43"/>
      <c r="ALJ220" s="43"/>
      <c r="ALK220" s="43"/>
      <c r="ALL220" s="43"/>
      <c r="ALM220" s="43"/>
      <c r="ALN220" s="43"/>
      <c r="ALO220" s="43"/>
      <c r="ALP220" s="43"/>
      <c r="ALQ220" s="43"/>
      <c r="ALR220" s="43"/>
      <c r="ALS220" s="43"/>
      <c r="ALT220" s="43"/>
      <c r="ALU220" s="43"/>
      <c r="ALV220" s="43"/>
      <c r="ALW220" s="43"/>
      <c r="ALX220" s="43"/>
      <c r="ALY220" s="43"/>
      <c r="ALZ220" s="43"/>
      <c r="AMA220" s="43"/>
      <c r="AMB220" s="43"/>
      <c r="AMC220" s="43"/>
      <c r="AMD220" s="43"/>
      <c r="AME220" s="43"/>
      <c r="AMF220" s="43"/>
      <c r="AMG220" s="43"/>
      <c r="AMH220" s="43"/>
      <c r="AMI220" s="43"/>
      <c r="AMJ220" s="43"/>
      <c r="AMK220" s="43"/>
      <c r="AML220" s="43"/>
      <c r="AMM220" s="43"/>
      <c r="AMN220" s="43"/>
      <c r="AMO220" s="43"/>
      <c r="AMP220" s="43"/>
      <c r="AMQ220" s="43"/>
      <c r="AMR220" s="43"/>
      <c r="AMS220" s="43"/>
      <c r="AMT220" s="43"/>
    </row>
    <row r="221" spans="1:1034" hidden="1" x14ac:dyDescent="0.2">
      <c r="A221" s="326"/>
      <c r="B221" s="44">
        <v>60</v>
      </c>
      <c r="C221" s="45" t="s">
        <v>186</v>
      </c>
      <c r="D221" s="388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3"/>
      <c r="JH221" s="43"/>
      <c r="JI221" s="43"/>
      <c r="JJ221" s="43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  <c r="KJ221" s="43"/>
      <c r="KK221" s="43"/>
      <c r="KL221" s="43"/>
      <c r="KM221" s="43"/>
      <c r="KN221" s="43"/>
      <c r="KO221" s="43"/>
      <c r="KP221" s="43"/>
      <c r="KQ221" s="43"/>
      <c r="KR221" s="43"/>
      <c r="KS221" s="43"/>
      <c r="KT221" s="43"/>
      <c r="KU221" s="43"/>
      <c r="KV221" s="43"/>
      <c r="KW221" s="43"/>
      <c r="KX221" s="43"/>
      <c r="KY221" s="43"/>
      <c r="KZ221" s="43"/>
      <c r="LA221" s="43"/>
      <c r="LB221" s="43"/>
      <c r="LC221" s="43"/>
      <c r="LD221" s="43"/>
      <c r="LE221" s="43"/>
      <c r="LF221" s="43"/>
      <c r="LG221" s="43"/>
      <c r="LH221" s="43"/>
      <c r="LI221" s="43"/>
      <c r="LJ221" s="43"/>
      <c r="LK221" s="43"/>
      <c r="LL221" s="43"/>
      <c r="LM221" s="43"/>
      <c r="LN221" s="43"/>
      <c r="LO221" s="43"/>
      <c r="LP221" s="43"/>
      <c r="LQ221" s="43"/>
      <c r="LR221" s="43"/>
      <c r="LS221" s="43"/>
      <c r="LT221" s="43"/>
      <c r="LU221" s="43"/>
      <c r="LV221" s="43"/>
      <c r="LW221" s="43"/>
      <c r="LX221" s="43"/>
      <c r="LY221" s="43"/>
      <c r="LZ221" s="43"/>
      <c r="MA221" s="43"/>
      <c r="MB221" s="43"/>
      <c r="MC221" s="43"/>
      <c r="MD221" s="43"/>
      <c r="ME221" s="43"/>
      <c r="MF221" s="43"/>
      <c r="MG221" s="43"/>
      <c r="MH221" s="43"/>
      <c r="MI221" s="43"/>
      <c r="MJ221" s="43"/>
      <c r="MK221" s="43"/>
      <c r="ML221" s="43"/>
      <c r="MM221" s="43"/>
      <c r="MN221" s="43"/>
      <c r="MO221" s="43"/>
      <c r="MP221" s="43"/>
      <c r="MQ221" s="43"/>
      <c r="MR221" s="43"/>
      <c r="MS221" s="43"/>
      <c r="MT221" s="43"/>
      <c r="MU221" s="43"/>
      <c r="MV221" s="43"/>
      <c r="MW221" s="43"/>
      <c r="MX221" s="43"/>
      <c r="MY221" s="43"/>
      <c r="MZ221" s="43"/>
      <c r="NA221" s="43"/>
      <c r="NB221" s="43"/>
      <c r="NC221" s="43"/>
      <c r="ND221" s="43"/>
      <c r="NE221" s="43"/>
      <c r="NF221" s="43"/>
      <c r="NG221" s="43"/>
      <c r="NH221" s="43"/>
      <c r="NI221" s="43"/>
      <c r="NJ221" s="43"/>
      <c r="NK221" s="43"/>
      <c r="NL221" s="43"/>
      <c r="NM221" s="43"/>
      <c r="NN221" s="43"/>
      <c r="NO221" s="43"/>
      <c r="NP221" s="43"/>
      <c r="NQ221" s="43"/>
      <c r="NR221" s="43"/>
      <c r="NS221" s="43"/>
      <c r="NT221" s="43"/>
      <c r="NU221" s="43"/>
      <c r="NV221" s="43"/>
      <c r="NW221" s="43"/>
      <c r="NX221" s="43"/>
      <c r="NY221" s="43"/>
      <c r="NZ221" s="43"/>
      <c r="OA221" s="43"/>
      <c r="OB221" s="43"/>
      <c r="OC221" s="43"/>
      <c r="OD221" s="43"/>
      <c r="OE221" s="43"/>
      <c r="OF221" s="43"/>
      <c r="OG221" s="43"/>
      <c r="OH221" s="43"/>
      <c r="OI221" s="43"/>
      <c r="OJ221" s="43"/>
      <c r="OK221" s="43"/>
      <c r="OL221" s="43"/>
      <c r="OM221" s="43"/>
      <c r="ON221" s="43"/>
      <c r="OO221" s="43"/>
      <c r="OP221" s="43"/>
      <c r="OQ221" s="43"/>
      <c r="OR221" s="43"/>
      <c r="OS221" s="43"/>
      <c r="OT221" s="43"/>
      <c r="OU221" s="43"/>
      <c r="OV221" s="43"/>
      <c r="OW221" s="43"/>
      <c r="OX221" s="43"/>
      <c r="OY221" s="43"/>
      <c r="OZ221" s="43"/>
      <c r="PA221" s="43"/>
      <c r="PB221" s="43"/>
      <c r="PC221" s="43"/>
      <c r="PD221" s="43"/>
      <c r="PE221" s="43"/>
      <c r="PF221" s="43"/>
      <c r="PG221" s="43"/>
      <c r="PH221" s="43"/>
      <c r="PI221" s="43"/>
      <c r="PJ221" s="43"/>
      <c r="PK221" s="43"/>
      <c r="PL221" s="43"/>
      <c r="PM221" s="43"/>
      <c r="PN221" s="43"/>
      <c r="PO221" s="43"/>
      <c r="PP221" s="43"/>
      <c r="PQ221" s="43"/>
      <c r="PR221" s="43"/>
      <c r="PS221" s="43"/>
      <c r="PT221" s="43"/>
      <c r="PU221" s="43"/>
      <c r="PV221" s="43"/>
      <c r="PW221" s="43"/>
      <c r="PX221" s="43"/>
      <c r="PY221" s="43"/>
      <c r="PZ221" s="43"/>
      <c r="QA221" s="43"/>
      <c r="QB221" s="43"/>
      <c r="QC221" s="43"/>
      <c r="QD221" s="43"/>
      <c r="QE221" s="43"/>
      <c r="QF221" s="43"/>
      <c r="QG221" s="43"/>
      <c r="QH221" s="43"/>
      <c r="QI221" s="43"/>
      <c r="QJ221" s="43"/>
      <c r="QK221" s="43"/>
      <c r="QL221" s="43"/>
      <c r="QM221" s="43"/>
      <c r="QN221" s="43"/>
      <c r="QO221" s="43"/>
      <c r="QP221" s="43"/>
      <c r="QQ221" s="43"/>
      <c r="QR221" s="43"/>
      <c r="QS221" s="43"/>
      <c r="QT221" s="43"/>
      <c r="QU221" s="43"/>
      <c r="QV221" s="43"/>
      <c r="QW221" s="43"/>
      <c r="QX221" s="43"/>
      <c r="QY221" s="43"/>
      <c r="QZ221" s="43"/>
      <c r="RA221" s="43"/>
      <c r="RB221" s="43"/>
      <c r="RC221" s="43"/>
      <c r="RD221" s="43"/>
      <c r="RE221" s="43"/>
      <c r="RF221" s="43"/>
      <c r="RG221" s="43"/>
      <c r="RH221" s="43"/>
      <c r="RI221" s="43"/>
      <c r="RJ221" s="43"/>
      <c r="RK221" s="43"/>
      <c r="RL221" s="43"/>
      <c r="RM221" s="43"/>
      <c r="RN221" s="43"/>
      <c r="RO221" s="43"/>
      <c r="RP221" s="43"/>
      <c r="RQ221" s="43"/>
      <c r="RR221" s="43"/>
      <c r="RS221" s="43"/>
      <c r="RT221" s="43"/>
      <c r="RU221" s="43"/>
      <c r="RV221" s="43"/>
      <c r="RW221" s="43"/>
      <c r="RX221" s="43"/>
      <c r="RY221" s="43"/>
      <c r="RZ221" s="43"/>
      <c r="SA221" s="43"/>
      <c r="SB221" s="43"/>
      <c r="SC221" s="43"/>
      <c r="SD221" s="43"/>
      <c r="SE221" s="43"/>
      <c r="SF221" s="43"/>
      <c r="SG221" s="43"/>
      <c r="SH221" s="43"/>
      <c r="SI221" s="43"/>
      <c r="SJ221" s="43"/>
      <c r="SK221" s="43"/>
      <c r="SL221" s="43"/>
      <c r="SM221" s="43"/>
      <c r="SN221" s="43"/>
      <c r="SO221" s="43"/>
      <c r="SP221" s="43"/>
      <c r="SQ221" s="43"/>
      <c r="SR221" s="43"/>
      <c r="SS221" s="43"/>
      <c r="ST221" s="43"/>
      <c r="SU221" s="43"/>
      <c r="SV221" s="43"/>
      <c r="SW221" s="43"/>
      <c r="SX221" s="43"/>
      <c r="SY221" s="43"/>
      <c r="SZ221" s="43"/>
      <c r="TA221" s="43"/>
      <c r="TB221" s="43"/>
      <c r="TC221" s="43"/>
      <c r="TD221" s="43"/>
      <c r="TE221" s="43"/>
      <c r="TF221" s="43"/>
      <c r="TG221" s="43"/>
      <c r="TH221" s="43"/>
      <c r="TI221" s="43"/>
      <c r="TJ221" s="43"/>
      <c r="TK221" s="43"/>
      <c r="TL221" s="43"/>
      <c r="TM221" s="43"/>
      <c r="TN221" s="43"/>
      <c r="TO221" s="43"/>
      <c r="TP221" s="43"/>
      <c r="TQ221" s="43"/>
      <c r="TR221" s="43"/>
      <c r="TS221" s="43"/>
      <c r="TT221" s="43"/>
      <c r="TU221" s="43"/>
      <c r="TV221" s="43"/>
      <c r="TW221" s="43"/>
      <c r="TX221" s="43"/>
      <c r="TY221" s="43"/>
      <c r="TZ221" s="43"/>
      <c r="UA221" s="43"/>
      <c r="UB221" s="43"/>
      <c r="UC221" s="43"/>
      <c r="UD221" s="43"/>
      <c r="UE221" s="43"/>
      <c r="UF221" s="43"/>
      <c r="UG221" s="43"/>
      <c r="UH221" s="43"/>
      <c r="UI221" s="43"/>
      <c r="UJ221" s="43"/>
      <c r="UK221" s="43"/>
      <c r="UL221" s="43"/>
      <c r="UM221" s="43"/>
      <c r="UN221" s="43"/>
      <c r="UO221" s="43"/>
      <c r="UP221" s="43"/>
      <c r="UQ221" s="43"/>
      <c r="UR221" s="43"/>
      <c r="US221" s="43"/>
      <c r="UT221" s="43"/>
      <c r="UU221" s="43"/>
      <c r="UV221" s="43"/>
      <c r="UW221" s="43"/>
      <c r="UX221" s="43"/>
      <c r="UY221" s="43"/>
      <c r="UZ221" s="43"/>
      <c r="VA221" s="43"/>
      <c r="VB221" s="43"/>
      <c r="VC221" s="43"/>
      <c r="VD221" s="43"/>
      <c r="VE221" s="43"/>
      <c r="VF221" s="43"/>
      <c r="VG221" s="43"/>
      <c r="VH221" s="43"/>
      <c r="VI221" s="43"/>
      <c r="VJ221" s="43"/>
      <c r="VK221" s="43"/>
      <c r="VL221" s="43"/>
      <c r="VM221" s="43"/>
      <c r="VN221" s="43"/>
      <c r="VO221" s="43"/>
      <c r="VP221" s="43"/>
      <c r="VQ221" s="43"/>
      <c r="VR221" s="43"/>
      <c r="VS221" s="43"/>
      <c r="VT221" s="43"/>
      <c r="VU221" s="43"/>
      <c r="VV221" s="43"/>
      <c r="VW221" s="43"/>
      <c r="VX221" s="43"/>
      <c r="VY221" s="43"/>
      <c r="VZ221" s="43"/>
      <c r="WA221" s="43"/>
      <c r="WB221" s="43"/>
      <c r="WC221" s="43"/>
      <c r="WD221" s="43"/>
      <c r="WE221" s="43"/>
      <c r="WF221" s="43"/>
      <c r="WG221" s="43"/>
      <c r="WH221" s="43"/>
      <c r="WI221" s="43"/>
      <c r="WJ221" s="43"/>
      <c r="WK221" s="43"/>
      <c r="WL221" s="43"/>
      <c r="WM221" s="43"/>
      <c r="WN221" s="43"/>
      <c r="WO221" s="43"/>
      <c r="WP221" s="43"/>
      <c r="WQ221" s="43"/>
      <c r="WR221" s="43"/>
      <c r="WS221" s="43"/>
      <c r="WT221" s="43"/>
      <c r="WU221" s="43"/>
      <c r="WV221" s="43"/>
      <c r="WW221" s="43"/>
      <c r="WX221" s="43"/>
      <c r="WY221" s="43"/>
      <c r="WZ221" s="43"/>
      <c r="XA221" s="43"/>
      <c r="XB221" s="43"/>
      <c r="XC221" s="43"/>
      <c r="XD221" s="43"/>
      <c r="XE221" s="43"/>
      <c r="XF221" s="43"/>
      <c r="XG221" s="43"/>
      <c r="XH221" s="43"/>
      <c r="XI221" s="43"/>
      <c r="XJ221" s="43"/>
      <c r="XK221" s="43"/>
      <c r="XL221" s="43"/>
      <c r="XM221" s="43"/>
      <c r="XN221" s="43"/>
      <c r="XO221" s="43"/>
      <c r="XP221" s="43"/>
      <c r="XQ221" s="43"/>
      <c r="XR221" s="43"/>
      <c r="XS221" s="43"/>
      <c r="XT221" s="43"/>
      <c r="XU221" s="43"/>
      <c r="XV221" s="43"/>
      <c r="XW221" s="43"/>
      <c r="XX221" s="43"/>
      <c r="XY221" s="43"/>
      <c r="XZ221" s="43"/>
      <c r="YA221" s="43"/>
      <c r="YB221" s="43"/>
      <c r="YC221" s="43"/>
      <c r="YD221" s="43"/>
      <c r="YE221" s="43"/>
      <c r="YF221" s="43"/>
      <c r="YG221" s="43"/>
      <c r="YH221" s="43"/>
      <c r="YI221" s="43"/>
      <c r="YJ221" s="43"/>
      <c r="YK221" s="43"/>
      <c r="YL221" s="43"/>
      <c r="YM221" s="43"/>
      <c r="YN221" s="43"/>
      <c r="YO221" s="43"/>
      <c r="YP221" s="43"/>
      <c r="YQ221" s="43"/>
      <c r="YR221" s="43"/>
      <c r="YS221" s="43"/>
      <c r="YT221" s="43"/>
      <c r="YU221" s="43"/>
      <c r="YV221" s="43"/>
      <c r="YW221" s="43"/>
      <c r="YX221" s="43"/>
      <c r="YY221" s="43"/>
      <c r="YZ221" s="43"/>
      <c r="ZA221" s="43"/>
      <c r="ZB221" s="43"/>
      <c r="ZC221" s="43"/>
      <c r="ZD221" s="43"/>
      <c r="ZE221" s="43"/>
      <c r="ZF221" s="43"/>
      <c r="ZG221" s="43"/>
      <c r="ZH221" s="43"/>
      <c r="ZI221" s="43"/>
      <c r="ZJ221" s="43"/>
      <c r="ZK221" s="43"/>
      <c r="ZL221" s="43"/>
      <c r="ZM221" s="43"/>
      <c r="ZN221" s="43"/>
      <c r="ZO221" s="43"/>
      <c r="ZP221" s="43"/>
      <c r="ZQ221" s="43"/>
      <c r="ZR221" s="43"/>
      <c r="ZS221" s="43"/>
      <c r="ZT221" s="43"/>
      <c r="ZU221" s="43"/>
      <c r="ZV221" s="43"/>
      <c r="ZW221" s="43"/>
      <c r="ZX221" s="43"/>
      <c r="ZY221" s="43"/>
      <c r="ZZ221" s="43"/>
      <c r="AAA221" s="43"/>
      <c r="AAB221" s="43"/>
      <c r="AAC221" s="43"/>
      <c r="AAD221" s="43"/>
      <c r="AAE221" s="43"/>
      <c r="AAF221" s="43"/>
      <c r="AAG221" s="43"/>
      <c r="AAH221" s="43"/>
      <c r="AAI221" s="43"/>
      <c r="AAJ221" s="43"/>
      <c r="AAK221" s="43"/>
      <c r="AAL221" s="43"/>
      <c r="AAM221" s="43"/>
      <c r="AAN221" s="43"/>
      <c r="AAO221" s="43"/>
      <c r="AAP221" s="43"/>
      <c r="AAQ221" s="43"/>
      <c r="AAR221" s="43"/>
      <c r="AAS221" s="43"/>
      <c r="AAT221" s="43"/>
      <c r="AAU221" s="43"/>
      <c r="AAV221" s="43"/>
      <c r="AAW221" s="43"/>
      <c r="AAX221" s="43"/>
      <c r="AAY221" s="43"/>
      <c r="AAZ221" s="43"/>
      <c r="ABA221" s="43"/>
      <c r="ABB221" s="43"/>
      <c r="ABC221" s="43"/>
      <c r="ABD221" s="43"/>
      <c r="ABE221" s="43"/>
      <c r="ABF221" s="43"/>
      <c r="ABG221" s="43"/>
      <c r="ABH221" s="43"/>
      <c r="ABI221" s="43"/>
      <c r="ABJ221" s="43"/>
      <c r="ABK221" s="43"/>
      <c r="ABL221" s="43"/>
      <c r="ABM221" s="43"/>
      <c r="ABN221" s="43"/>
      <c r="ABO221" s="43"/>
      <c r="ABP221" s="43"/>
      <c r="ABQ221" s="43"/>
      <c r="ABR221" s="43"/>
      <c r="ABS221" s="43"/>
      <c r="ABT221" s="43"/>
      <c r="ABU221" s="43"/>
      <c r="ABV221" s="43"/>
      <c r="ABW221" s="43"/>
      <c r="ABX221" s="43"/>
      <c r="ABY221" s="43"/>
      <c r="ABZ221" s="43"/>
      <c r="ACA221" s="43"/>
      <c r="ACB221" s="43"/>
      <c r="ACC221" s="43"/>
      <c r="ACD221" s="43"/>
      <c r="ACE221" s="43"/>
      <c r="ACF221" s="43"/>
      <c r="ACG221" s="43"/>
      <c r="ACH221" s="43"/>
      <c r="ACI221" s="43"/>
      <c r="ACJ221" s="43"/>
      <c r="ACK221" s="43"/>
      <c r="ACL221" s="43"/>
      <c r="ACM221" s="43"/>
      <c r="ACN221" s="43"/>
      <c r="ACO221" s="43"/>
      <c r="ACP221" s="43"/>
      <c r="ACQ221" s="43"/>
      <c r="ACR221" s="43"/>
      <c r="ACS221" s="43"/>
      <c r="ACT221" s="43"/>
      <c r="ACU221" s="43"/>
      <c r="ACV221" s="43"/>
      <c r="ACW221" s="43"/>
      <c r="ACX221" s="43"/>
      <c r="ACY221" s="43"/>
      <c r="ACZ221" s="43"/>
      <c r="ADA221" s="43"/>
      <c r="ADB221" s="43"/>
      <c r="ADC221" s="43"/>
      <c r="ADD221" s="43"/>
      <c r="ADE221" s="43"/>
      <c r="ADF221" s="43"/>
      <c r="ADG221" s="43"/>
      <c r="ADH221" s="43"/>
      <c r="ADI221" s="43"/>
      <c r="ADJ221" s="43"/>
      <c r="ADK221" s="43"/>
      <c r="ADL221" s="43"/>
      <c r="ADM221" s="43"/>
      <c r="ADN221" s="43"/>
      <c r="ADO221" s="43"/>
      <c r="ADP221" s="43"/>
      <c r="ADQ221" s="43"/>
      <c r="ADR221" s="43"/>
      <c r="ADS221" s="43"/>
      <c r="ADT221" s="43"/>
      <c r="ADU221" s="43"/>
      <c r="ADV221" s="43"/>
      <c r="ADW221" s="43"/>
      <c r="ADX221" s="43"/>
      <c r="ADY221" s="43"/>
      <c r="ADZ221" s="43"/>
      <c r="AEA221" s="43"/>
      <c r="AEB221" s="43"/>
      <c r="AEC221" s="43"/>
      <c r="AED221" s="43"/>
      <c r="AEE221" s="43"/>
      <c r="AEF221" s="43"/>
      <c r="AEG221" s="43"/>
      <c r="AEH221" s="43"/>
      <c r="AEI221" s="43"/>
      <c r="AEJ221" s="43"/>
      <c r="AEK221" s="43"/>
      <c r="AEL221" s="43"/>
      <c r="AEM221" s="43"/>
      <c r="AEN221" s="43"/>
      <c r="AEO221" s="43"/>
      <c r="AEP221" s="43"/>
      <c r="AEQ221" s="43"/>
      <c r="AER221" s="43"/>
      <c r="AES221" s="43"/>
      <c r="AET221" s="43"/>
      <c r="AEU221" s="43"/>
      <c r="AEV221" s="43"/>
      <c r="AEW221" s="43"/>
      <c r="AEX221" s="43"/>
      <c r="AEY221" s="43"/>
      <c r="AEZ221" s="43"/>
      <c r="AFA221" s="43"/>
      <c r="AFB221" s="43"/>
      <c r="AFC221" s="43"/>
      <c r="AFD221" s="43"/>
      <c r="AFE221" s="43"/>
      <c r="AFF221" s="43"/>
      <c r="AFG221" s="43"/>
      <c r="AFH221" s="43"/>
      <c r="AFI221" s="43"/>
      <c r="AFJ221" s="43"/>
      <c r="AFK221" s="43"/>
      <c r="AFL221" s="43"/>
      <c r="AFM221" s="43"/>
      <c r="AFN221" s="43"/>
      <c r="AFO221" s="43"/>
      <c r="AFP221" s="43"/>
      <c r="AFQ221" s="43"/>
      <c r="AFR221" s="43"/>
      <c r="AFS221" s="43"/>
      <c r="AFT221" s="43"/>
      <c r="AFU221" s="43"/>
      <c r="AFV221" s="43"/>
      <c r="AFW221" s="43"/>
      <c r="AFX221" s="43"/>
      <c r="AFY221" s="43"/>
      <c r="AFZ221" s="43"/>
      <c r="AGA221" s="43"/>
      <c r="AGB221" s="43"/>
      <c r="AGC221" s="43"/>
      <c r="AGD221" s="43"/>
      <c r="AGE221" s="43"/>
      <c r="AGF221" s="43"/>
      <c r="AGG221" s="43"/>
      <c r="AGH221" s="43"/>
      <c r="AGI221" s="43"/>
      <c r="AGJ221" s="43"/>
      <c r="AGK221" s="43"/>
      <c r="AGL221" s="43"/>
      <c r="AGM221" s="43"/>
      <c r="AGN221" s="43"/>
      <c r="AGO221" s="43"/>
      <c r="AGP221" s="43"/>
      <c r="AGQ221" s="43"/>
      <c r="AGR221" s="43"/>
      <c r="AGS221" s="43"/>
      <c r="AGT221" s="43"/>
      <c r="AGU221" s="43"/>
      <c r="AGV221" s="43"/>
      <c r="AGW221" s="43"/>
      <c r="AGX221" s="43"/>
      <c r="AGY221" s="43"/>
      <c r="AGZ221" s="43"/>
      <c r="AHA221" s="43"/>
      <c r="AHB221" s="43"/>
      <c r="AHC221" s="43"/>
      <c r="AHD221" s="43"/>
      <c r="AHE221" s="43"/>
      <c r="AHF221" s="43"/>
      <c r="AHG221" s="43"/>
      <c r="AHH221" s="43"/>
      <c r="AHI221" s="43"/>
      <c r="AHJ221" s="43"/>
      <c r="AHK221" s="43"/>
      <c r="AHL221" s="43"/>
      <c r="AHM221" s="43"/>
      <c r="AHN221" s="43"/>
      <c r="AHO221" s="43"/>
      <c r="AHP221" s="43"/>
      <c r="AHQ221" s="43"/>
      <c r="AHR221" s="43"/>
      <c r="AHS221" s="43"/>
      <c r="AHT221" s="43"/>
      <c r="AHU221" s="43"/>
      <c r="AHV221" s="43"/>
      <c r="AHW221" s="43"/>
      <c r="AHX221" s="43"/>
      <c r="AHY221" s="43"/>
      <c r="AHZ221" s="43"/>
      <c r="AIA221" s="43"/>
      <c r="AIB221" s="43"/>
      <c r="AIC221" s="43"/>
      <c r="AID221" s="43"/>
      <c r="AIE221" s="43"/>
      <c r="AIF221" s="43"/>
      <c r="AIG221" s="43"/>
      <c r="AIH221" s="43"/>
      <c r="AII221" s="43"/>
      <c r="AIJ221" s="43"/>
      <c r="AIK221" s="43"/>
      <c r="AIL221" s="43"/>
      <c r="AIM221" s="43"/>
      <c r="AIN221" s="43"/>
      <c r="AIO221" s="43"/>
      <c r="AIP221" s="43"/>
      <c r="AIQ221" s="43"/>
      <c r="AIR221" s="43"/>
      <c r="AIS221" s="43"/>
      <c r="AIT221" s="43"/>
      <c r="AIU221" s="43"/>
      <c r="AIV221" s="43"/>
      <c r="AIW221" s="43"/>
      <c r="AIX221" s="43"/>
      <c r="AIY221" s="43"/>
      <c r="AIZ221" s="43"/>
      <c r="AJA221" s="43"/>
      <c r="AJB221" s="43"/>
      <c r="AJC221" s="43"/>
      <c r="AJD221" s="43"/>
      <c r="AJE221" s="43"/>
      <c r="AJF221" s="43"/>
      <c r="AJG221" s="43"/>
      <c r="AJH221" s="43"/>
      <c r="AJI221" s="43"/>
      <c r="AJJ221" s="43"/>
      <c r="AJK221" s="43"/>
      <c r="AJL221" s="43"/>
      <c r="AJM221" s="43"/>
      <c r="AJN221" s="43"/>
      <c r="AJO221" s="43"/>
      <c r="AJP221" s="43"/>
      <c r="AJQ221" s="43"/>
      <c r="AJR221" s="43"/>
      <c r="AJS221" s="43"/>
      <c r="AJT221" s="43"/>
      <c r="AJU221" s="43"/>
      <c r="AJV221" s="43"/>
      <c r="AJW221" s="43"/>
      <c r="AJX221" s="43"/>
      <c r="AJY221" s="43"/>
      <c r="AJZ221" s="43"/>
      <c r="AKA221" s="43"/>
      <c r="AKB221" s="43"/>
      <c r="AKC221" s="43"/>
      <c r="AKD221" s="43"/>
      <c r="AKE221" s="43"/>
      <c r="AKF221" s="43"/>
      <c r="AKG221" s="43"/>
      <c r="AKH221" s="43"/>
      <c r="AKI221" s="43"/>
      <c r="AKJ221" s="43"/>
      <c r="AKK221" s="43"/>
      <c r="AKL221" s="43"/>
      <c r="AKM221" s="43"/>
      <c r="AKN221" s="43"/>
      <c r="AKO221" s="43"/>
      <c r="AKP221" s="43"/>
      <c r="AKQ221" s="43"/>
      <c r="AKR221" s="43"/>
      <c r="AKS221" s="43"/>
      <c r="AKT221" s="43"/>
      <c r="AKU221" s="43"/>
      <c r="AKV221" s="43"/>
      <c r="AKW221" s="43"/>
      <c r="AKX221" s="43"/>
      <c r="AKY221" s="43"/>
      <c r="AKZ221" s="43"/>
      <c r="ALA221" s="43"/>
      <c r="ALB221" s="43"/>
      <c r="ALC221" s="43"/>
      <c r="ALD221" s="43"/>
      <c r="ALE221" s="43"/>
      <c r="ALF221" s="43"/>
      <c r="ALG221" s="43"/>
      <c r="ALH221" s="43"/>
      <c r="ALI221" s="43"/>
      <c r="ALJ221" s="43"/>
      <c r="ALK221" s="43"/>
      <c r="ALL221" s="43"/>
      <c r="ALM221" s="43"/>
      <c r="ALN221" s="43"/>
      <c r="ALO221" s="43"/>
      <c r="ALP221" s="43"/>
      <c r="ALQ221" s="43"/>
      <c r="ALR221" s="43"/>
      <c r="ALS221" s="43"/>
      <c r="ALT221" s="43"/>
      <c r="ALU221" s="43"/>
      <c r="ALV221" s="43"/>
      <c r="ALW221" s="43"/>
      <c r="ALX221" s="43"/>
      <c r="ALY221" s="43"/>
      <c r="ALZ221" s="43"/>
      <c r="AMA221" s="43"/>
      <c r="AMB221" s="43"/>
      <c r="AMC221" s="43"/>
      <c r="AMD221" s="43"/>
      <c r="AME221" s="43"/>
      <c r="AMF221" s="43"/>
      <c r="AMG221" s="43"/>
      <c r="AMH221" s="43"/>
      <c r="AMI221" s="43"/>
      <c r="AMJ221" s="43"/>
      <c r="AMK221" s="43"/>
      <c r="AML221" s="43"/>
      <c r="AMM221" s="43"/>
      <c r="AMN221" s="43"/>
      <c r="AMO221" s="43"/>
      <c r="AMP221" s="43"/>
      <c r="AMQ221" s="43"/>
      <c r="AMR221" s="43"/>
      <c r="AMS221" s="43"/>
      <c r="AMT221" s="43"/>
    </row>
    <row r="222" spans="1:1034" hidden="1" x14ac:dyDescent="0.2">
      <c r="A222" s="326"/>
      <c r="B222" s="44">
        <v>70</v>
      </c>
      <c r="C222" s="45" t="s">
        <v>83</v>
      </c>
      <c r="D222" s="388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3"/>
      <c r="JA222" s="43"/>
      <c r="JB222" s="43"/>
      <c r="JC222" s="43"/>
      <c r="JD222" s="43"/>
      <c r="JE222" s="43"/>
      <c r="JF222" s="43"/>
      <c r="JG222" s="43"/>
      <c r="JH222" s="43"/>
      <c r="JI222" s="43"/>
      <c r="JJ222" s="43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3"/>
      <c r="KI222" s="43"/>
      <c r="KJ222" s="43"/>
      <c r="KK222" s="43"/>
      <c r="KL222" s="43"/>
      <c r="KM222" s="43"/>
      <c r="KN222" s="43"/>
      <c r="KO222" s="43"/>
      <c r="KP222" s="43"/>
      <c r="KQ222" s="43"/>
      <c r="KR222" s="43"/>
      <c r="KS222" s="43"/>
      <c r="KT222" s="43"/>
      <c r="KU222" s="43"/>
      <c r="KV222" s="43"/>
      <c r="KW222" s="43"/>
      <c r="KX222" s="43"/>
      <c r="KY222" s="43"/>
      <c r="KZ222" s="43"/>
      <c r="LA222" s="43"/>
      <c r="LB222" s="43"/>
      <c r="LC222" s="43"/>
      <c r="LD222" s="43"/>
      <c r="LE222" s="43"/>
      <c r="LF222" s="43"/>
      <c r="LG222" s="43"/>
      <c r="LH222" s="43"/>
      <c r="LI222" s="43"/>
      <c r="LJ222" s="43"/>
      <c r="LK222" s="43"/>
      <c r="LL222" s="43"/>
      <c r="LM222" s="43"/>
      <c r="LN222" s="43"/>
      <c r="LO222" s="43"/>
      <c r="LP222" s="43"/>
      <c r="LQ222" s="43"/>
      <c r="LR222" s="43"/>
      <c r="LS222" s="43"/>
      <c r="LT222" s="43"/>
      <c r="LU222" s="43"/>
      <c r="LV222" s="43"/>
      <c r="LW222" s="43"/>
      <c r="LX222" s="43"/>
      <c r="LY222" s="43"/>
      <c r="LZ222" s="43"/>
      <c r="MA222" s="43"/>
      <c r="MB222" s="43"/>
      <c r="MC222" s="43"/>
      <c r="MD222" s="43"/>
      <c r="ME222" s="43"/>
      <c r="MF222" s="43"/>
      <c r="MG222" s="43"/>
      <c r="MH222" s="43"/>
      <c r="MI222" s="43"/>
      <c r="MJ222" s="43"/>
      <c r="MK222" s="43"/>
      <c r="ML222" s="43"/>
      <c r="MM222" s="43"/>
      <c r="MN222" s="43"/>
      <c r="MO222" s="43"/>
      <c r="MP222" s="43"/>
      <c r="MQ222" s="43"/>
      <c r="MR222" s="43"/>
      <c r="MS222" s="43"/>
      <c r="MT222" s="43"/>
      <c r="MU222" s="43"/>
      <c r="MV222" s="43"/>
      <c r="MW222" s="43"/>
      <c r="MX222" s="43"/>
      <c r="MY222" s="43"/>
      <c r="MZ222" s="43"/>
      <c r="NA222" s="43"/>
      <c r="NB222" s="43"/>
      <c r="NC222" s="43"/>
      <c r="ND222" s="43"/>
      <c r="NE222" s="43"/>
      <c r="NF222" s="43"/>
      <c r="NG222" s="43"/>
      <c r="NH222" s="43"/>
      <c r="NI222" s="43"/>
      <c r="NJ222" s="43"/>
      <c r="NK222" s="43"/>
      <c r="NL222" s="43"/>
      <c r="NM222" s="43"/>
      <c r="NN222" s="43"/>
      <c r="NO222" s="43"/>
      <c r="NP222" s="43"/>
      <c r="NQ222" s="43"/>
      <c r="NR222" s="43"/>
      <c r="NS222" s="43"/>
      <c r="NT222" s="43"/>
      <c r="NU222" s="43"/>
      <c r="NV222" s="43"/>
      <c r="NW222" s="43"/>
      <c r="NX222" s="43"/>
      <c r="NY222" s="43"/>
      <c r="NZ222" s="43"/>
      <c r="OA222" s="43"/>
      <c r="OB222" s="43"/>
      <c r="OC222" s="43"/>
      <c r="OD222" s="43"/>
      <c r="OE222" s="43"/>
      <c r="OF222" s="43"/>
      <c r="OG222" s="43"/>
      <c r="OH222" s="43"/>
      <c r="OI222" s="43"/>
      <c r="OJ222" s="43"/>
      <c r="OK222" s="43"/>
      <c r="OL222" s="43"/>
      <c r="OM222" s="43"/>
      <c r="ON222" s="43"/>
      <c r="OO222" s="43"/>
      <c r="OP222" s="43"/>
      <c r="OQ222" s="43"/>
      <c r="OR222" s="43"/>
      <c r="OS222" s="43"/>
      <c r="OT222" s="43"/>
      <c r="OU222" s="43"/>
      <c r="OV222" s="43"/>
      <c r="OW222" s="43"/>
      <c r="OX222" s="43"/>
      <c r="OY222" s="43"/>
      <c r="OZ222" s="43"/>
      <c r="PA222" s="43"/>
      <c r="PB222" s="43"/>
      <c r="PC222" s="43"/>
      <c r="PD222" s="43"/>
      <c r="PE222" s="43"/>
      <c r="PF222" s="43"/>
      <c r="PG222" s="43"/>
      <c r="PH222" s="43"/>
      <c r="PI222" s="43"/>
      <c r="PJ222" s="43"/>
      <c r="PK222" s="43"/>
      <c r="PL222" s="43"/>
      <c r="PM222" s="43"/>
      <c r="PN222" s="43"/>
      <c r="PO222" s="43"/>
      <c r="PP222" s="43"/>
      <c r="PQ222" s="43"/>
      <c r="PR222" s="43"/>
      <c r="PS222" s="43"/>
      <c r="PT222" s="43"/>
      <c r="PU222" s="43"/>
      <c r="PV222" s="43"/>
      <c r="PW222" s="43"/>
      <c r="PX222" s="43"/>
      <c r="PY222" s="43"/>
      <c r="PZ222" s="43"/>
      <c r="QA222" s="43"/>
      <c r="QB222" s="43"/>
      <c r="QC222" s="43"/>
      <c r="QD222" s="43"/>
      <c r="QE222" s="43"/>
      <c r="QF222" s="43"/>
      <c r="QG222" s="43"/>
      <c r="QH222" s="43"/>
      <c r="QI222" s="43"/>
      <c r="QJ222" s="43"/>
      <c r="QK222" s="43"/>
      <c r="QL222" s="43"/>
      <c r="QM222" s="43"/>
      <c r="QN222" s="43"/>
      <c r="QO222" s="43"/>
      <c r="QP222" s="43"/>
      <c r="QQ222" s="43"/>
      <c r="QR222" s="43"/>
      <c r="QS222" s="43"/>
      <c r="QT222" s="43"/>
      <c r="QU222" s="43"/>
      <c r="QV222" s="43"/>
      <c r="QW222" s="43"/>
      <c r="QX222" s="43"/>
      <c r="QY222" s="43"/>
      <c r="QZ222" s="43"/>
      <c r="RA222" s="43"/>
      <c r="RB222" s="43"/>
      <c r="RC222" s="43"/>
      <c r="RD222" s="43"/>
      <c r="RE222" s="43"/>
      <c r="RF222" s="43"/>
      <c r="RG222" s="43"/>
      <c r="RH222" s="43"/>
      <c r="RI222" s="43"/>
      <c r="RJ222" s="43"/>
      <c r="RK222" s="43"/>
      <c r="RL222" s="43"/>
      <c r="RM222" s="43"/>
      <c r="RN222" s="43"/>
      <c r="RO222" s="43"/>
      <c r="RP222" s="43"/>
      <c r="RQ222" s="43"/>
      <c r="RR222" s="43"/>
      <c r="RS222" s="43"/>
      <c r="RT222" s="43"/>
      <c r="RU222" s="43"/>
      <c r="RV222" s="43"/>
      <c r="RW222" s="43"/>
      <c r="RX222" s="43"/>
      <c r="RY222" s="43"/>
      <c r="RZ222" s="43"/>
      <c r="SA222" s="43"/>
      <c r="SB222" s="43"/>
      <c r="SC222" s="43"/>
      <c r="SD222" s="43"/>
      <c r="SE222" s="43"/>
      <c r="SF222" s="43"/>
      <c r="SG222" s="43"/>
      <c r="SH222" s="43"/>
      <c r="SI222" s="43"/>
      <c r="SJ222" s="43"/>
      <c r="SK222" s="43"/>
      <c r="SL222" s="43"/>
      <c r="SM222" s="43"/>
      <c r="SN222" s="43"/>
      <c r="SO222" s="43"/>
      <c r="SP222" s="43"/>
      <c r="SQ222" s="43"/>
      <c r="SR222" s="43"/>
      <c r="SS222" s="43"/>
      <c r="ST222" s="43"/>
      <c r="SU222" s="43"/>
      <c r="SV222" s="43"/>
      <c r="SW222" s="43"/>
      <c r="SX222" s="43"/>
      <c r="SY222" s="43"/>
      <c r="SZ222" s="43"/>
      <c r="TA222" s="43"/>
      <c r="TB222" s="43"/>
      <c r="TC222" s="43"/>
      <c r="TD222" s="43"/>
      <c r="TE222" s="43"/>
      <c r="TF222" s="43"/>
      <c r="TG222" s="43"/>
      <c r="TH222" s="43"/>
      <c r="TI222" s="43"/>
      <c r="TJ222" s="43"/>
      <c r="TK222" s="43"/>
      <c r="TL222" s="43"/>
      <c r="TM222" s="43"/>
      <c r="TN222" s="43"/>
      <c r="TO222" s="43"/>
      <c r="TP222" s="43"/>
      <c r="TQ222" s="43"/>
      <c r="TR222" s="43"/>
      <c r="TS222" s="43"/>
      <c r="TT222" s="43"/>
      <c r="TU222" s="43"/>
      <c r="TV222" s="43"/>
      <c r="TW222" s="43"/>
      <c r="TX222" s="43"/>
      <c r="TY222" s="43"/>
      <c r="TZ222" s="43"/>
      <c r="UA222" s="43"/>
      <c r="UB222" s="43"/>
      <c r="UC222" s="43"/>
      <c r="UD222" s="43"/>
      <c r="UE222" s="43"/>
      <c r="UF222" s="43"/>
      <c r="UG222" s="43"/>
      <c r="UH222" s="43"/>
      <c r="UI222" s="43"/>
      <c r="UJ222" s="43"/>
      <c r="UK222" s="43"/>
      <c r="UL222" s="43"/>
      <c r="UM222" s="43"/>
      <c r="UN222" s="43"/>
      <c r="UO222" s="43"/>
      <c r="UP222" s="43"/>
      <c r="UQ222" s="43"/>
      <c r="UR222" s="43"/>
      <c r="US222" s="43"/>
      <c r="UT222" s="43"/>
      <c r="UU222" s="43"/>
      <c r="UV222" s="43"/>
      <c r="UW222" s="43"/>
      <c r="UX222" s="43"/>
      <c r="UY222" s="43"/>
      <c r="UZ222" s="43"/>
      <c r="VA222" s="43"/>
      <c r="VB222" s="43"/>
      <c r="VC222" s="43"/>
      <c r="VD222" s="43"/>
      <c r="VE222" s="43"/>
      <c r="VF222" s="43"/>
      <c r="VG222" s="43"/>
      <c r="VH222" s="43"/>
      <c r="VI222" s="43"/>
      <c r="VJ222" s="43"/>
      <c r="VK222" s="43"/>
      <c r="VL222" s="43"/>
      <c r="VM222" s="43"/>
      <c r="VN222" s="43"/>
      <c r="VO222" s="43"/>
      <c r="VP222" s="43"/>
      <c r="VQ222" s="43"/>
      <c r="VR222" s="43"/>
      <c r="VS222" s="43"/>
      <c r="VT222" s="43"/>
      <c r="VU222" s="43"/>
      <c r="VV222" s="43"/>
      <c r="VW222" s="43"/>
      <c r="VX222" s="43"/>
      <c r="VY222" s="43"/>
      <c r="VZ222" s="43"/>
      <c r="WA222" s="43"/>
      <c r="WB222" s="43"/>
      <c r="WC222" s="43"/>
      <c r="WD222" s="43"/>
      <c r="WE222" s="43"/>
      <c r="WF222" s="43"/>
      <c r="WG222" s="43"/>
      <c r="WH222" s="43"/>
      <c r="WI222" s="43"/>
      <c r="WJ222" s="43"/>
      <c r="WK222" s="43"/>
      <c r="WL222" s="43"/>
      <c r="WM222" s="43"/>
      <c r="WN222" s="43"/>
      <c r="WO222" s="43"/>
      <c r="WP222" s="43"/>
      <c r="WQ222" s="43"/>
      <c r="WR222" s="43"/>
      <c r="WS222" s="43"/>
      <c r="WT222" s="43"/>
      <c r="WU222" s="43"/>
      <c r="WV222" s="43"/>
      <c r="WW222" s="43"/>
      <c r="WX222" s="43"/>
      <c r="WY222" s="43"/>
      <c r="WZ222" s="43"/>
      <c r="XA222" s="43"/>
      <c r="XB222" s="43"/>
      <c r="XC222" s="43"/>
      <c r="XD222" s="43"/>
      <c r="XE222" s="43"/>
      <c r="XF222" s="43"/>
      <c r="XG222" s="43"/>
      <c r="XH222" s="43"/>
      <c r="XI222" s="43"/>
      <c r="XJ222" s="43"/>
      <c r="XK222" s="43"/>
      <c r="XL222" s="43"/>
      <c r="XM222" s="43"/>
      <c r="XN222" s="43"/>
      <c r="XO222" s="43"/>
      <c r="XP222" s="43"/>
      <c r="XQ222" s="43"/>
      <c r="XR222" s="43"/>
      <c r="XS222" s="43"/>
      <c r="XT222" s="43"/>
      <c r="XU222" s="43"/>
      <c r="XV222" s="43"/>
      <c r="XW222" s="43"/>
      <c r="XX222" s="43"/>
      <c r="XY222" s="43"/>
      <c r="XZ222" s="43"/>
      <c r="YA222" s="43"/>
      <c r="YB222" s="43"/>
      <c r="YC222" s="43"/>
      <c r="YD222" s="43"/>
      <c r="YE222" s="43"/>
      <c r="YF222" s="43"/>
      <c r="YG222" s="43"/>
      <c r="YH222" s="43"/>
      <c r="YI222" s="43"/>
      <c r="YJ222" s="43"/>
      <c r="YK222" s="43"/>
      <c r="YL222" s="43"/>
      <c r="YM222" s="43"/>
      <c r="YN222" s="43"/>
      <c r="YO222" s="43"/>
      <c r="YP222" s="43"/>
      <c r="YQ222" s="43"/>
      <c r="YR222" s="43"/>
      <c r="YS222" s="43"/>
      <c r="YT222" s="43"/>
      <c r="YU222" s="43"/>
      <c r="YV222" s="43"/>
      <c r="YW222" s="43"/>
      <c r="YX222" s="43"/>
      <c r="YY222" s="43"/>
      <c r="YZ222" s="43"/>
      <c r="ZA222" s="43"/>
      <c r="ZB222" s="43"/>
      <c r="ZC222" s="43"/>
      <c r="ZD222" s="43"/>
      <c r="ZE222" s="43"/>
      <c r="ZF222" s="43"/>
      <c r="ZG222" s="43"/>
      <c r="ZH222" s="43"/>
      <c r="ZI222" s="43"/>
      <c r="ZJ222" s="43"/>
      <c r="ZK222" s="43"/>
      <c r="ZL222" s="43"/>
      <c r="ZM222" s="43"/>
      <c r="ZN222" s="43"/>
      <c r="ZO222" s="43"/>
      <c r="ZP222" s="43"/>
      <c r="ZQ222" s="43"/>
      <c r="ZR222" s="43"/>
      <c r="ZS222" s="43"/>
      <c r="ZT222" s="43"/>
      <c r="ZU222" s="43"/>
      <c r="ZV222" s="43"/>
      <c r="ZW222" s="43"/>
      <c r="ZX222" s="43"/>
      <c r="ZY222" s="43"/>
      <c r="ZZ222" s="43"/>
      <c r="AAA222" s="43"/>
      <c r="AAB222" s="43"/>
      <c r="AAC222" s="43"/>
      <c r="AAD222" s="43"/>
      <c r="AAE222" s="43"/>
      <c r="AAF222" s="43"/>
      <c r="AAG222" s="43"/>
      <c r="AAH222" s="43"/>
      <c r="AAI222" s="43"/>
      <c r="AAJ222" s="43"/>
      <c r="AAK222" s="43"/>
      <c r="AAL222" s="43"/>
      <c r="AAM222" s="43"/>
      <c r="AAN222" s="43"/>
      <c r="AAO222" s="43"/>
      <c r="AAP222" s="43"/>
      <c r="AAQ222" s="43"/>
      <c r="AAR222" s="43"/>
      <c r="AAS222" s="43"/>
      <c r="AAT222" s="43"/>
      <c r="AAU222" s="43"/>
      <c r="AAV222" s="43"/>
      <c r="AAW222" s="43"/>
      <c r="AAX222" s="43"/>
      <c r="AAY222" s="43"/>
      <c r="AAZ222" s="43"/>
      <c r="ABA222" s="43"/>
      <c r="ABB222" s="43"/>
      <c r="ABC222" s="43"/>
      <c r="ABD222" s="43"/>
      <c r="ABE222" s="43"/>
      <c r="ABF222" s="43"/>
      <c r="ABG222" s="43"/>
      <c r="ABH222" s="43"/>
      <c r="ABI222" s="43"/>
      <c r="ABJ222" s="43"/>
      <c r="ABK222" s="43"/>
      <c r="ABL222" s="43"/>
      <c r="ABM222" s="43"/>
      <c r="ABN222" s="43"/>
      <c r="ABO222" s="43"/>
      <c r="ABP222" s="43"/>
      <c r="ABQ222" s="43"/>
      <c r="ABR222" s="43"/>
      <c r="ABS222" s="43"/>
      <c r="ABT222" s="43"/>
      <c r="ABU222" s="43"/>
      <c r="ABV222" s="43"/>
      <c r="ABW222" s="43"/>
      <c r="ABX222" s="43"/>
      <c r="ABY222" s="43"/>
      <c r="ABZ222" s="43"/>
      <c r="ACA222" s="43"/>
      <c r="ACB222" s="43"/>
      <c r="ACC222" s="43"/>
      <c r="ACD222" s="43"/>
      <c r="ACE222" s="43"/>
      <c r="ACF222" s="43"/>
      <c r="ACG222" s="43"/>
      <c r="ACH222" s="43"/>
      <c r="ACI222" s="43"/>
      <c r="ACJ222" s="43"/>
      <c r="ACK222" s="43"/>
      <c r="ACL222" s="43"/>
      <c r="ACM222" s="43"/>
      <c r="ACN222" s="43"/>
      <c r="ACO222" s="43"/>
      <c r="ACP222" s="43"/>
      <c r="ACQ222" s="43"/>
      <c r="ACR222" s="43"/>
      <c r="ACS222" s="43"/>
      <c r="ACT222" s="43"/>
      <c r="ACU222" s="43"/>
      <c r="ACV222" s="43"/>
      <c r="ACW222" s="43"/>
      <c r="ACX222" s="43"/>
      <c r="ACY222" s="43"/>
      <c r="ACZ222" s="43"/>
      <c r="ADA222" s="43"/>
      <c r="ADB222" s="43"/>
      <c r="ADC222" s="43"/>
      <c r="ADD222" s="43"/>
      <c r="ADE222" s="43"/>
      <c r="ADF222" s="43"/>
      <c r="ADG222" s="43"/>
      <c r="ADH222" s="43"/>
      <c r="ADI222" s="43"/>
      <c r="ADJ222" s="43"/>
      <c r="ADK222" s="43"/>
      <c r="ADL222" s="43"/>
      <c r="ADM222" s="43"/>
      <c r="ADN222" s="43"/>
      <c r="ADO222" s="43"/>
      <c r="ADP222" s="43"/>
      <c r="ADQ222" s="43"/>
      <c r="ADR222" s="43"/>
      <c r="ADS222" s="43"/>
      <c r="ADT222" s="43"/>
      <c r="ADU222" s="43"/>
      <c r="ADV222" s="43"/>
      <c r="ADW222" s="43"/>
      <c r="ADX222" s="43"/>
      <c r="ADY222" s="43"/>
      <c r="ADZ222" s="43"/>
      <c r="AEA222" s="43"/>
      <c r="AEB222" s="43"/>
      <c r="AEC222" s="43"/>
      <c r="AED222" s="43"/>
      <c r="AEE222" s="43"/>
      <c r="AEF222" s="43"/>
      <c r="AEG222" s="43"/>
      <c r="AEH222" s="43"/>
      <c r="AEI222" s="43"/>
      <c r="AEJ222" s="43"/>
      <c r="AEK222" s="43"/>
      <c r="AEL222" s="43"/>
      <c r="AEM222" s="43"/>
      <c r="AEN222" s="43"/>
      <c r="AEO222" s="43"/>
      <c r="AEP222" s="43"/>
      <c r="AEQ222" s="43"/>
      <c r="AER222" s="43"/>
      <c r="AES222" s="43"/>
      <c r="AET222" s="43"/>
      <c r="AEU222" s="43"/>
      <c r="AEV222" s="43"/>
      <c r="AEW222" s="43"/>
      <c r="AEX222" s="43"/>
      <c r="AEY222" s="43"/>
      <c r="AEZ222" s="43"/>
      <c r="AFA222" s="43"/>
      <c r="AFB222" s="43"/>
      <c r="AFC222" s="43"/>
      <c r="AFD222" s="43"/>
      <c r="AFE222" s="43"/>
      <c r="AFF222" s="43"/>
      <c r="AFG222" s="43"/>
      <c r="AFH222" s="43"/>
      <c r="AFI222" s="43"/>
      <c r="AFJ222" s="43"/>
      <c r="AFK222" s="43"/>
      <c r="AFL222" s="43"/>
      <c r="AFM222" s="43"/>
      <c r="AFN222" s="43"/>
      <c r="AFO222" s="43"/>
      <c r="AFP222" s="43"/>
      <c r="AFQ222" s="43"/>
      <c r="AFR222" s="43"/>
      <c r="AFS222" s="43"/>
      <c r="AFT222" s="43"/>
      <c r="AFU222" s="43"/>
      <c r="AFV222" s="43"/>
      <c r="AFW222" s="43"/>
      <c r="AFX222" s="43"/>
      <c r="AFY222" s="43"/>
      <c r="AFZ222" s="43"/>
      <c r="AGA222" s="43"/>
      <c r="AGB222" s="43"/>
      <c r="AGC222" s="43"/>
      <c r="AGD222" s="43"/>
      <c r="AGE222" s="43"/>
      <c r="AGF222" s="43"/>
      <c r="AGG222" s="43"/>
      <c r="AGH222" s="43"/>
      <c r="AGI222" s="43"/>
      <c r="AGJ222" s="43"/>
      <c r="AGK222" s="43"/>
      <c r="AGL222" s="43"/>
      <c r="AGM222" s="43"/>
      <c r="AGN222" s="43"/>
      <c r="AGO222" s="43"/>
      <c r="AGP222" s="43"/>
      <c r="AGQ222" s="43"/>
      <c r="AGR222" s="43"/>
      <c r="AGS222" s="43"/>
      <c r="AGT222" s="43"/>
      <c r="AGU222" s="43"/>
      <c r="AGV222" s="43"/>
      <c r="AGW222" s="43"/>
      <c r="AGX222" s="43"/>
      <c r="AGY222" s="43"/>
      <c r="AGZ222" s="43"/>
      <c r="AHA222" s="43"/>
      <c r="AHB222" s="43"/>
      <c r="AHC222" s="43"/>
      <c r="AHD222" s="43"/>
      <c r="AHE222" s="43"/>
      <c r="AHF222" s="43"/>
      <c r="AHG222" s="43"/>
      <c r="AHH222" s="43"/>
      <c r="AHI222" s="43"/>
      <c r="AHJ222" s="43"/>
      <c r="AHK222" s="43"/>
      <c r="AHL222" s="43"/>
      <c r="AHM222" s="43"/>
      <c r="AHN222" s="43"/>
      <c r="AHO222" s="43"/>
      <c r="AHP222" s="43"/>
      <c r="AHQ222" s="43"/>
      <c r="AHR222" s="43"/>
      <c r="AHS222" s="43"/>
      <c r="AHT222" s="43"/>
      <c r="AHU222" s="43"/>
      <c r="AHV222" s="43"/>
      <c r="AHW222" s="43"/>
      <c r="AHX222" s="43"/>
      <c r="AHY222" s="43"/>
      <c r="AHZ222" s="43"/>
      <c r="AIA222" s="43"/>
      <c r="AIB222" s="43"/>
      <c r="AIC222" s="43"/>
      <c r="AID222" s="43"/>
      <c r="AIE222" s="43"/>
      <c r="AIF222" s="43"/>
      <c r="AIG222" s="43"/>
      <c r="AIH222" s="43"/>
      <c r="AII222" s="43"/>
      <c r="AIJ222" s="43"/>
      <c r="AIK222" s="43"/>
      <c r="AIL222" s="43"/>
      <c r="AIM222" s="43"/>
      <c r="AIN222" s="43"/>
      <c r="AIO222" s="43"/>
      <c r="AIP222" s="43"/>
      <c r="AIQ222" s="43"/>
      <c r="AIR222" s="43"/>
      <c r="AIS222" s="43"/>
      <c r="AIT222" s="43"/>
      <c r="AIU222" s="43"/>
      <c r="AIV222" s="43"/>
      <c r="AIW222" s="43"/>
      <c r="AIX222" s="43"/>
      <c r="AIY222" s="43"/>
      <c r="AIZ222" s="43"/>
      <c r="AJA222" s="43"/>
      <c r="AJB222" s="43"/>
      <c r="AJC222" s="43"/>
      <c r="AJD222" s="43"/>
      <c r="AJE222" s="43"/>
      <c r="AJF222" s="43"/>
      <c r="AJG222" s="43"/>
      <c r="AJH222" s="43"/>
      <c r="AJI222" s="43"/>
      <c r="AJJ222" s="43"/>
      <c r="AJK222" s="43"/>
      <c r="AJL222" s="43"/>
      <c r="AJM222" s="43"/>
      <c r="AJN222" s="43"/>
      <c r="AJO222" s="43"/>
      <c r="AJP222" s="43"/>
      <c r="AJQ222" s="43"/>
      <c r="AJR222" s="43"/>
      <c r="AJS222" s="43"/>
      <c r="AJT222" s="43"/>
      <c r="AJU222" s="43"/>
      <c r="AJV222" s="43"/>
      <c r="AJW222" s="43"/>
      <c r="AJX222" s="43"/>
      <c r="AJY222" s="43"/>
      <c r="AJZ222" s="43"/>
      <c r="AKA222" s="43"/>
      <c r="AKB222" s="43"/>
      <c r="AKC222" s="43"/>
      <c r="AKD222" s="43"/>
      <c r="AKE222" s="43"/>
      <c r="AKF222" s="43"/>
      <c r="AKG222" s="43"/>
      <c r="AKH222" s="43"/>
      <c r="AKI222" s="43"/>
      <c r="AKJ222" s="43"/>
      <c r="AKK222" s="43"/>
      <c r="AKL222" s="43"/>
      <c r="AKM222" s="43"/>
      <c r="AKN222" s="43"/>
      <c r="AKO222" s="43"/>
      <c r="AKP222" s="43"/>
      <c r="AKQ222" s="43"/>
      <c r="AKR222" s="43"/>
      <c r="AKS222" s="43"/>
      <c r="AKT222" s="43"/>
      <c r="AKU222" s="43"/>
      <c r="AKV222" s="43"/>
      <c r="AKW222" s="43"/>
      <c r="AKX222" s="43"/>
      <c r="AKY222" s="43"/>
      <c r="AKZ222" s="43"/>
      <c r="ALA222" s="43"/>
      <c r="ALB222" s="43"/>
      <c r="ALC222" s="43"/>
      <c r="ALD222" s="43"/>
      <c r="ALE222" s="43"/>
      <c r="ALF222" s="43"/>
      <c r="ALG222" s="43"/>
      <c r="ALH222" s="43"/>
      <c r="ALI222" s="43"/>
      <c r="ALJ222" s="43"/>
      <c r="ALK222" s="43"/>
      <c r="ALL222" s="43"/>
      <c r="ALM222" s="43"/>
      <c r="ALN222" s="43"/>
      <c r="ALO222" s="43"/>
      <c r="ALP222" s="43"/>
      <c r="ALQ222" s="43"/>
      <c r="ALR222" s="43"/>
      <c r="ALS222" s="43"/>
      <c r="ALT222" s="43"/>
      <c r="ALU222" s="43"/>
      <c r="ALV222" s="43"/>
      <c r="ALW222" s="43"/>
      <c r="ALX222" s="43"/>
      <c r="ALY222" s="43"/>
      <c r="ALZ222" s="43"/>
      <c r="AMA222" s="43"/>
      <c r="AMB222" s="43"/>
      <c r="AMC222" s="43"/>
      <c r="AMD222" s="43"/>
      <c r="AME222" s="43"/>
      <c r="AMF222" s="43"/>
      <c r="AMG222" s="43"/>
      <c r="AMH222" s="43"/>
      <c r="AMI222" s="43"/>
      <c r="AMJ222" s="43"/>
      <c r="AMK222" s="43"/>
      <c r="AML222" s="43"/>
      <c r="AMM222" s="43"/>
      <c r="AMN222" s="43"/>
      <c r="AMO222" s="43"/>
      <c r="AMP222" s="43"/>
      <c r="AMQ222" s="43"/>
      <c r="AMR222" s="43"/>
      <c r="AMS222" s="43"/>
      <c r="AMT222" s="43"/>
    </row>
    <row r="223" spans="1:1034" hidden="1" x14ac:dyDescent="0.2">
      <c r="A223" s="326"/>
      <c r="B223" s="46">
        <v>73</v>
      </c>
      <c r="C223" s="47" t="s">
        <v>65</v>
      </c>
      <c r="D223" s="388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  <c r="IX223" s="43"/>
      <c r="IY223" s="43"/>
      <c r="IZ223" s="43"/>
      <c r="JA223" s="43"/>
      <c r="JB223" s="43"/>
      <c r="JC223" s="43"/>
      <c r="JD223" s="43"/>
      <c r="JE223" s="43"/>
      <c r="JF223" s="43"/>
      <c r="JG223" s="43"/>
      <c r="JH223" s="43"/>
      <c r="JI223" s="43"/>
      <c r="JJ223" s="43"/>
      <c r="JK223" s="43"/>
      <c r="JL223" s="43"/>
      <c r="JM223" s="43"/>
      <c r="JN223" s="43"/>
      <c r="JO223" s="43"/>
      <c r="JP223" s="43"/>
      <c r="JQ223" s="43"/>
      <c r="JR223" s="43"/>
      <c r="JS223" s="43"/>
      <c r="JT223" s="43"/>
      <c r="JU223" s="43"/>
      <c r="JV223" s="43"/>
      <c r="JW223" s="43"/>
      <c r="JX223" s="43"/>
      <c r="JY223" s="43"/>
      <c r="JZ223" s="43"/>
      <c r="KA223" s="43"/>
      <c r="KB223" s="43"/>
      <c r="KC223" s="43"/>
      <c r="KD223" s="43"/>
      <c r="KE223" s="43"/>
      <c r="KF223" s="43"/>
      <c r="KG223" s="43"/>
      <c r="KH223" s="43"/>
      <c r="KI223" s="43"/>
      <c r="KJ223" s="43"/>
      <c r="KK223" s="43"/>
      <c r="KL223" s="43"/>
      <c r="KM223" s="43"/>
      <c r="KN223" s="43"/>
      <c r="KO223" s="43"/>
      <c r="KP223" s="43"/>
      <c r="KQ223" s="43"/>
      <c r="KR223" s="43"/>
      <c r="KS223" s="43"/>
      <c r="KT223" s="43"/>
      <c r="KU223" s="43"/>
      <c r="KV223" s="43"/>
      <c r="KW223" s="43"/>
      <c r="KX223" s="43"/>
      <c r="KY223" s="43"/>
      <c r="KZ223" s="43"/>
      <c r="LA223" s="43"/>
      <c r="LB223" s="43"/>
      <c r="LC223" s="43"/>
      <c r="LD223" s="43"/>
      <c r="LE223" s="43"/>
      <c r="LF223" s="43"/>
      <c r="LG223" s="43"/>
      <c r="LH223" s="43"/>
      <c r="LI223" s="43"/>
      <c r="LJ223" s="43"/>
      <c r="LK223" s="43"/>
      <c r="LL223" s="43"/>
      <c r="LM223" s="43"/>
      <c r="LN223" s="43"/>
      <c r="LO223" s="43"/>
      <c r="LP223" s="43"/>
      <c r="LQ223" s="43"/>
      <c r="LR223" s="43"/>
      <c r="LS223" s="43"/>
      <c r="LT223" s="43"/>
      <c r="LU223" s="43"/>
      <c r="LV223" s="43"/>
      <c r="LW223" s="43"/>
      <c r="LX223" s="43"/>
      <c r="LY223" s="43"/>
      <c r="LZ223" s="43"/>
      <c r="MA223" s="43"/>
      <c r="MB223" s="43"/>
      <c r="MC223" s="43"/>
      <c r="MD223" s="43"/>
      <c r="ME223" s="43"/>
      <c r="MF223" s="43"/>
      <c r="MG223" s="43"/>
      <c r="MH223" s="43"/>
      <c r="MI223" s="43"/>
      <c r="MJ223" s="43"/>
      <c r="MK223" s="43"/>
      <c r="ML223" s="43"/>
      <c r="MM223" s="43"/>
      <c r="MN223" s="43"/>
      <c r="MO223" s="43"/>
      <c r="MP223" s="43"/>
      <c r="MQ223" s="43"/>
      <c r="MR223" s="43"/>
      <c r="MS223" s="43"/>
      <c r="MT223" s="43"/>
      <c r="MU223" s="43"/>
      <c r="MV223" s="43"/>
      <c r="MW223" s="43"/>
      <c r="MX223" s="43"/>
      <c r="MY223" s="43"/>
      <c r="MZ223" s="43"/>
      <c r="NA223" s="43"/>
      <c r="NB223" s="43"/>
      <c r="NC223" s="43"/>
      <c r="ND223" s="43"/>
      <c r="NE223" s="43"/>
      <c r="NF223" s="43"/>
      <c r="NG223" s="43"/>
      <c r="NH223" s="43"/>
      <c r="NI223" s="43"/>
      <c r="NJ223" s="43"/>
      <c r="NK223" s="43"/>
      <c r="NL223" s="43"/>
      <c r="NM223" s="43"/>
      <c r="NN223" s="43"/>
      <c r="NO223" s="43"/>
      <c r="NP223" s="43"/>
      <c r="NQ223" s="43"/>
      <c r="NR223" s="43"/>
      <c r="NS223" s="43"/>
      <c r="NT223" s="43"/>
      <c r="NU223" s="43"/>
      <c r="NV223" s="43"/>
      <c r="NW223" s="43"/>
      <c r="NX223" s="43"/>
      <c r="NY223" s="43"/>
      <c r="NZ223" s="43"/>
      <c r="OA223" s="43"/>
      <c r="OB223" s="43"/>
      <c r="OC223" s="43"/>
      <c r="OD223" s="43"/>
      <c r="OE223" s="43"/>
      <c r="OF223" s="43"/>
      <c r="OG223" s="43"/>
      <c r="OH223" s="43"/>
      <c r="OI223" s="43"/>
      <c r="OJ223" s="43"/>
      <c r="OK223" s="43"/>
      <c r="OL223" s="43"/>
      <c r="OM223" s="43"/>
      <c r="ON223" s="43"/>
      <c r="OO223" s="43"/>
      <c r="OP223" s="43"/>
      <c r="OQ223" s="43"/>
      <c r="OR223" s="43"/>
      <c r="OS223" s="43"/>
      <c r="OT223" s="43"/>
      <c r="OU223" s="43"/>
      <c r="OV223" s="43"/>
      <c r="OW223" s="43"/>
      <c r="OX223" s="43"/>
      <c r="OY223" s="43"/>
      <c r="OZ223" s="43"/>
      <c r="PA223" s="43"/>
      <c r="PB223" s="43"/>
      <c r="PC223" s="43"/>
      <c r="PD223" s="43"/>
      <c r="PE223" s="43"/>
      <c r="PF223" s="43"/>
      <c r="PG223" s="43"/>
      <c r="PH223" s="43"/>
      <c r="PI223" s="43"/>
      <c r="PJ223" s="43"/>
      <c r="PK223" s="43"/>
      <c r="PL223" s="43"/>
      <c r="PM223" s="43"/>
      <c r="PN223" s="43"/>
      <c r="PO223" s="43"/>
      <c r="PP223" s="43"/>
      <c r="PQ223" s="43"/>
      <c r="PR223" s="43"/>
      <c r="PS223" s="43"/>
      <c r="PT223" s="43"/>
      <c r="PU223" s="43"/>
      <c r="PV223" s="43"/>
      <c r="PW223" s="43"/>
      <c r="PX223" s="43"/>
      <c r="PY223" s="43"/>
      <c r="PZ223" s="43"/>
      <c r="QA223" s="43"/>
      <c r="QB223" s="43"/>
      <c r="QC223" s="43"/>
      <c r="QD223" s="43"/>
      <c r="QE223" s="43"/>
      <c r="QF223" s="43"/>
      <c r="QG223" s="43"/>
      <c r="QH223" s="43"/>
      <c r="QI223" s="43"/>
      <c r="QJ223" s="43"/>
      <c r="QK223" s="43"/>
      <c r="QL223" s="43"/>
      <c r="QM223" s="43"/>
      <c r="QN223" s="43"/>
      <c r="QO223" s="43"/>
      <c r="QP223" s="43"/>
      <c r="QQ223" s="43"/>
      <c r="QR223" s="43"/>
      <c r="QS223" s="43"/>
      <c r="QT223" s="43"/>
      <c r="QU223" s="43"/>
      <c r="QV223" s="43"/>
      <c r="QW223" s="43"/>
      <c r="QX223" s="43"/>
      <c r="QY223" s="43"/>
      <c r="QZ223" s="43"/>
      <c r="RA223" s="43"/>
      <c r="RB223" s="43"/>
      <c r="RC223" s="43"/>
      <c r="RD223" s="43"/>
      <c r="RE223" s="43"/>
      <c r="RF223" s="43"/>
      <c r="RG223" s="43"/>
      <c r="RH223" s="43"/>
      <c r="RI223" s="43"/>
      <c r="RJ223" s="43"/>
      <c r="RK223" s="43"/>
      <c r="RL223" s="43"/>
      <c r="RM223" s="43"/>
      <c r="RN223" s="43"/>
      <c r="RO223" s="43"/>
      <c r="RP223" s="43"/>
      <c r="RQ223" s="43"/>
      <c r="RR223" s="43"/>
      <c r="RS223" s="43"/>
      <c r="RT223" s="43"/>
      <c r="RU223" s="43"/>
      <c r="RV223" s="43"/>
      <c r="RW223" s="43"/>
      <c r="RX223" s="43"/>
      <c r="RY223" s="43"/>
      <c r="RZ223" s="43"/>
      <c r="SA223" s="43"/>
      <c r="SB223" s="43"/>
      <c r="SC223" s="43"/>
      <c r="SD223" s="43"/>
      <c r="SE223" s="43"/>
      <c r="SF223" s="43"/>
      <c r="SG223" s="43"/>
      <c r="SH223" s="43"/>
      <c r="SI223" s="43"/>
      <c r="SJ223" s="43"/>
      <c r="SK223" s="43"/>
      <c r="SL223" s="43"/>
      <c r="SM223" s="43"/>
      <c r="SN223" s="43"/>
      <c r="SO223" s="43"/>
      <c r="SP223" s="43"/>
      <c r="SQ223" s="43"/>
      <c r="SR223" s="43"/>
      <c r="SS223" s="43"/>
      <c r="ST223" s="43"/>
      <c r="SU223" s="43"/>
      <c r="SV223" s="43"/>
      <c r="SW223" s="43"/>
      <c r="SX223" s="43"/>
      <c r="SY223" s="43"/>
      <c r="SZ223" s="43"/>
      <c r="TA223" s="43"/>
      <c r="TB223" s="43"/>
      <c r="TC223" s="43"/>
      <c r="TD223" s="43"/>
      <c r="TE223" s="43"/>
      <c r="TF223" s="43"/>
      <c r="TG223" s="43"/>
      <c r="TH223" s="43"/>
      <c r="TI223" s="43"/>
      <c r="TJ223" s="43"/>
      <c r="TK223" s="43"/>
      <c r="TL223" s="43"/>
      <c r="TM223" s="43"/>
      <c r="TN223" s="43"/>
      <c r="TO223" s="43"/>
      <c r="TP223" s="43"/>
      <c r="TQ223" s="43"/>
      <c r="TR223" s="43"/>
      <c r="TS223" s="43"/>
      <c r="TT223" s="43"/>
      <c r="TU223" s="43"/>
      <c r="TV223" s="43"/>
      <c r="TW223" s="43"/>
      <c r="TX223" s="43"/>
      <c r="TY223" s="43"/>
      <c r="TZ223" s="43"/>
      <c r="UA223" s="43"/>
      <c r="UB223" s="43"/>
      <c r="UC223" s="43"/>
      <c r="UD223" s="43"/>
      <c r="UE223" s="43"/>
      <c r="UF223" s="43"/>
      <c r="UG223" s="43"/>
      <c r="UH223" s="43"/>
      <c r="UI223" s="43"/>
      <c r="UJ223" s="43"/>
      <c r="UK223" s="43"/>
      <c r="UL223" s="43"/>
      <c r="UM223" s="43"/>
      <c r="UN223" s="43"/>
      <c r="UO223" s="43"/>
      <c r="UP223" s="43"/>
      <c r="UQ223" s="43"/>
      <c r="UR223" s="43"/>
      <c r="US223" s="43"/>
      <c r="UT223" s="43"/>
      <c r="UU223" s="43"/>
      <c r="UV223" s="43"/>
      <c r="UW223" s="43"/>
      <c r="UX223" s="43"/>
      <c r="UY223" s="43"/>
      <c r="UZ223" s="43"/>
      <c r="VA223" s="43"/>
      <c r="VB223" s="43"/>
      <c r="VC223" s="43"/>
      <c r="VD223" s="43"/>
      <c r="VE223" s="43"/>
      <c r="VF223" s="43"/>
      <c r="VG223" s="43"/>
      <c r="VH223" s="43"/>
      <c r="VI223" s="43"/>
      <c r="VJ223" s="43"/>
      <c r="VK223" s="43"/>
      <c r="VL223" s="43"/>
      <c r="VM223" s="43"/>
      <c r="VN223" s="43"/>
      <c r="VO223" s="43"/>
      <c r="VP223" s="43"/>
      <c r="VQ223" s="43"/>
      <c r="VR223" s="43"/>
      <c r="VS223" s="43"/>
      <c r="VT223" s="43"/>
      <c r="VU223" s="43"/>
      <c r="VV223" s="43"/>
      <c r="VW223" s="43"/>
      <c r="VX223" s="43"/>
      <c r="VY223" s="43"/>
      <c r="VZ223" s="43"/>
      <c r="WA223" s="43"/>
      <c r="WB223" s="43"/>
      <c r="WC223" s="43"/>
      <c r="WD223" s="43"/>
      <c r="WE223" s="43"/>
      <c r="WF223" s="43"/>
      <c r="WG223" s="43"/>
      <c r="WH223" s="43"/>
      <c r="WI223" s="43"/>
      <c r="WJ223" s="43"/>
      <c r="WK223" s="43"/>
      <c r="WL223" s="43"/>
      <c r="WM223" s="43"/>
      <c r="WN223" s="43"/>
      <c r="WO223" s="43"/>
      <c r="WP223" s="43"/>
      <c r="WQ223" s="43"/>
      <c r="WR223" s="43"/>
      <c r="WS223" s="43"/>
      <c r="WT223" s="43"/>
      <c r="WU223" s="43"/>
      <c r="WV223" s="43"/>
      <c r="WW223" s="43"/>
      <c r="WX223" s="43"/>
      <c r="WY223" s="43"/>
      <c r="WZ223" s="43"/>
      <c r="XA223" s="43"/>
      <c r="XB223" s="43"/>
      <c r="XC223" s="43"/>
      <c r="XD223" s="43"/>
      <c r="XE223" s="43"/>
      <c r="XF223" s="43"/>
      <c r="XG223" s="43"/>
      <c r="XH223" s="43"/>
      <c r="XI223" s="43"/>
      <c r="XJ223" s="43"/>
      <c r="XK223" s="43"/>
      <c r="XL223" s="43"/>
      <c r="XM223" s="43"/>
      <c r="XN223" s="43"/>
      <c r="XO223" s="43"/>
      <c r="XP223" s="43"/>
      <c r="XQ223" s="43"/>
      <c r="XR223" s="43"/>
      <c r="XS223" s="43"/>
      <c r="XT223" s="43"/>
      <c r="XU223" s="43"/>
      <c r="XV223" s="43"/>
      <c r="XW223" s="43"/>
      <c r="XX223" s="43"/>
      <c r="XY223" s="43"/>
      <c r="XZ223" s="43"/>
      <c r="YA223" s="43"/>
      <c r="YB223" s="43"/>
      <c r="YC223" s="43"/>
      <c r="YD223" s="43"/>
      <c r="YE223" s="43"/>
      <c r="YF223" s="43"/>
      <c r="YG223" s="43"/>
      <c r="YH223" s="43"/>
      <c r="YI223" s="43"/>
      <c r="YJ223" s="43"/>
      <c r="YK223" s="43"/>
      <c r="YL223" s="43"/>
      <c r="YM223" s="43"/>
      <c r="YN223" s="43"/>
      <c r="YO223" s="43"/>
      <c r="YP223" s="43"/>
      <c r="YQ223" s="43"/>
      <c r="YR223" s="43"/>
      <c r="YS223" s="43"/>
      <c r="YT223" s="43"/>
      <c r="YU223" s="43"/>
      <c r="YV223" s="43"/>
      <c r="YW223" s="43"/>
      <c r="YX223" s="43"/>
      <c r="YY223" s="43"/>
      <c r="YZ223" s="43"/>
      <c r="ZA223" s="43"/>
      <c r="ZB223" s="43"/>
      <c r="ZC223" s="43"/>
      <c r="ZD223" s="43"/>
      <c r="ZE223" s="43"/>
      <c r="ZF223" s="43"/>
      <c r="ZG223" s="43"/>
      <c r="ZH223" s="43"/>
      <c r="ZI223" s="43"/>
      <c r="ZJ223" s="43"/>
      <c r="ZK223" s="43"/>
      <c r="ZL223" s="43"/>
      <c r="ZM223" s="43"/>
      <c r="ZN223" s="43"/>
      <c r="ZO223" s="43"/>
      <c r="ZP223" s="43"/>
      <c r="ZQ223" s="43"/>
      <c r="ZR223" s="43"/>
      <c r="ZS223" s="43"/>
      <c r="ZT223" s="43"/>
      <c r="ZU223" s="43"/>
      <c r="ZV223" s="43"/>
      <c r="ZW223" s="43"/>
      <c r="ZX223" s="43"/>
      <c r="ZY223" s="43"/>
      <c r="ZZ223" s="43"/>
      <c r="AAA223" s="43"/>
      <c r="AAB223" s="43"/>
      <c r="AAC223" s="43"/>
      <c r="AAD223" s="43"/>
      <c r="AAE223" s="43"/>
      <c r="AAF223" s="43"/>
      <c r="AAG223" s="43"/>
      <c r="AAH223" s="43"/>
      <c r="AAI223" s="43"/>
      <c r="AAJ223" s="43"/>
      <c r="AAK223" s="43"/>
      <c r="AAL223" s="43"/>
      <c r="AAM223" s="43"/>
      <c r="AAN223" s="43"/>
      <c r="AAO223" s="43"/>
      <c r="AAP223" s="43"/>
      <c r="AAQ223" s="43"/>
      <c r="AAR223" s="43"/>
      <c r="AAS223" s="43"/>
      <c r="AAT223" s="43"/>
      <c r="AAU223" s="43"/>
      <c r="AAV223" s="43"/>
      <c r="AAW223" s="43"/>
      <c r="AAX223" s="43"/>
      <c r="AAY223" s="43"/>
      <c r="AAZ223" s="43"/>
      <c r="ABA223" s="43"/>
      <c r="ABB223" s="43"/>
      <c r="ABC223" s="43"/>
      <c r="ABD223" s="43"/>
      <c r="ABE223" s="43"/>
      <c r="ABF223" s="43"/>
      <c r="ABG223" s="43"/>
      <c r="ABH223" s="43"/>
      <c r="ABI223" s="43"/>
      <c r="ABJ223" s="43"/>
      <c r="ABK223" s="43"/>
      <c r="ABL223" s="43"/>
      <c r="ABM223" s="43"/>
      <c r="ABN223" s="43"/>
      <c r="ABO223" s="43"/>
      <c r="ABP223" s="43"/>
      <c r="ABQ223" s="43"/>
      <c r="ABR223" s="43"/>
      <c r="ABS223" s="43"/>
      <c r="ABT223" s="43"/>
      <c r="ABU223" s="43"/>
      <c r="ABV223" s="43"/>
      <c r="ABW223" s="43"/>
      <c r="ABX223" s="43"/>
      <c r="ABY223" s="43"/>
      <c r="ABZ223" s="43"/>
      <c r="ACA223" s="43"/>
      <c r="ACB223" s="43"/>
      <c r="ACC223" s="43"/>
      <c r="ACD223" s="43"/>
      <c r="ACE223" s="43"/>
      <c r="ACF223" s="43"/>
      <c r="ACG223" s="43"/>
      <c r="ACH223" s="43"/>
      <c r="ACI223" s="43"/>
      <c r="ACJ223" s="43"/>
      <c r="ACK223" s="43"/>
      <c r="ACL223" s="43"/>
      <c r="ACM223" s="43"/>
      <c r="ACN223" s="43"/>
      <c r="ACO223" s="43"/>
      <c r="ACP223" s="43"/>
      <c r="ACQ223" s="43"/>
      <c r="ACR223" s="43"/>
      <c r="ACS223" s="43"/>
      <c r="ACT223" s="43"/>
      <c r="ACU223" s="43"/>
      <c r="ACV223" s="43"/>
      <c r="ACW223" s="43"/>
      <c r="ACX223" s="43"/>
      <c r="ACY223" s="43"/>
      <c r="ACZ223" s="43"/>
      <c r="ADA223" s="43"/>
      <c r="ADB223" s="43"/>
      <c r="ADC223" s="43"/>
      <c r="ADD223" s="43"/>
      <c r="ADE223" s="43"/>
      <c r="ADF223" s="43"/>
      <c r="ADG223" s="43"/>
      <c r="ADH223" s="43"/>
      <c r="ADI223" s="43"/>
      <c r="ADJ223" s="43"/>
      <c r="ADK223" s="43"/>
      <c r="ADL223" s="43"/>
      <c r="ADM223" s="43"/>
      <c r="ADN223" s="43"/>
      <c r="ADO223" s="43"/>
      <c r="ADP223" s="43"/>
      <c r="ADQ223" s="43"/>
      <c r="ADR223" s="43"/>
      <c r="ADS223" s="43"/>
      <c r="ADT223" s="43"/>
      <c r="ADU223" s="43"/>
      <c r="ADV223" s="43"/>
      <c r="ADW223" s="43"/>
      <c r="ADX223" s="43"/>
      <c r="ADY223" s="43"/>
      <c r="ADZ223" s="43"/>
      <c r="AEA223" s="43"/>
      <c r="AEB223" s="43"/>
      <c r="AEC223" s="43"/>
      <c r="AED223" s="43"/>
      <c r="AEE223" s="43"/>
      <c r="AEF223" s="43"/>
      <c r="AEG223" s="43"/>
      <c r="AEH223" s="43"/>
      <c r="AEI223" s="43"/>
      <c r="AEJ223" s="43"/>
      <c r="AEK223" s="43"/>
      <c r="AEL223" s="43"/>
      <c r="AEM223" s="43"/>
      <c r="AEN223" s="43"/>
      <c r="AEO223" s="43"/>
      <c r="AEP223" s="43"/>
      <c r="AEQ223" s="43"/>
      <c r="AER223" s="43"/>
      <c r="AES223" s="43"/>
      <c r="AET223" s="43"/>
      <c r="AEU223" s="43"/>
      <c r="AEV223" s="43"/>
      <c r="AEW223" s="43"/>
      <c r="AEX223" s="43"/>
      <c r="AEY223" s="43"/>
      <c r="AEZ223" s="43"/>
      <c r="AFA223" s="43"/>
      <c r="AFB223" s="43"/>
      <c r="AFC223" s="43"/>
      <c r="AFD223" s="43"/>
      <c r="AFE223" s="43"/>
      <c r="AFF223" s="43"/>
      <c r="AFG223" s="43"/>
      <c r="AFH223" s="43"/>
      <c r="AFI223" s="43"/>
      <c r="AFJ223" s="43"/>
      <c r="AFK223" s="43"/>
      <c r="AFL223" s="43"/>
      <c r="AFM223" s="43"/>
      <c r="AFN223" s="43"/>
      <c r="AFO223" s="43"/>
      <c r="AFP223" s="43"/>
      <c r="AFQ223" s="43"/>
      <c r="AFR223" s="43"/>
      <c r="AFS223" s="43"/>
      <c r="AFT223" s="43"/>
      <c r="AFU223" s="43"/>
      <c r="AFV223" s="43"/>
      <c r="AFW223" s="43"/>
      <c r="AFX223" s="43"/>
      <c r="AFY223" s="43"/>
      <c r="AFZ223" s="43"/>
      <c r="AGA223" s="43"/>
      <c r="AGB223" s="43"/>
      <c r="AGC223" s="43"/>
      <c r="AGD223" s="43"/>
      <c r="AGE223" s="43"/>
      <c r="AGF223" s="43"/>
      <c r="AGG223" s="43"/>
      <c r="AGH223" s="43"/>
      <c r="AGI223" s="43"/>
      <c r="AGJ223" s="43"/>
      <c r="AGK223" s="43"/>
      <c r="AGL223" s="43"/>
      <c r="AGM223" s="43"/>
      <c r="AGN223" s="43"/>
      <c r="AGO223" s="43"/>
      <c r="AGP223" s="43"/>
      <c r="AGQ223" s="43"/>
      <c r="AGR223" s="43"/>
      <c r="AGS223" s="43"/>
      <c r="AGT223" s="43"/>
      <c r="AGU223" s="43"/>
      <c r="AGV223" s="43"/>
      <c r="AGW223" s="43"/>
      <c r="AGX223" s="43"/>
      <c r="AGY223" s="43"/>
      <c r="AGZ223" s="43"/>
      <c r="AHA223" s="43"/>
      <c r="AHB223" s="43"/>
      <c r="AHC223" s="43"/>
      <c r="AHD223" s="43"/>
      <c r="AHE223" s="43"/>
      <c r="AHF223" s="43"/>
      <c r="AHG223" s="43"/>
      <c r="AHH223" s="43"/>
      <c r="AHI223" s="43"/>
      <c r="AHJ223" s="43"/>
      <c r="AHK223" s="43"/>
      <c r="AHL223" s="43"/>
      <c r="AHM223" s="43"/>
      <c r="AHN223" s="43"/>
      <c r="AHO223" s="43"/>
      <c r="AHP223" s="43"/>
      <c r="AHQ223" s="43"/>
      <c r="AHR223" s="43"/>
      <c r="AHS223" s="43"/>
      <c r="AHT223" s="43"/>
      <c r="AHU223" s="43"/>
      <c r="AHV223" s="43"/>
      <c r="AHW223" s="43"/>
      <c r="AHX223" s="43"/>
      <c r="AHY223" s="43"/>
      <c r="AHZ223" s="43"/>
      <c r="AIA223" s="43"/>
      <c r="AIB223" s="43"/>
      <c r="AIC223" s="43"/>
      <c r="AID223" s="43"/>
      <c r="AIE223" s="43"/>
      <c r="AIF223" s="43"/>
      <c r="AIG223" s="43"/>
      <c r="AIH223" s="43"/>
      <c r="AII223" s="43"/>
      <c r="AIJ223" s="43"/>
      <c r="AIK223" s="43"/>
      <c r="AIL223" s="43"/>
      <c r="AIM223" s="43"/>
      <c r="AIN223" s="43"/>
      <c r="AIO223" s="43"/>
      <c r="AIP223" s="43"/>
      <c r="AIQ223" s="43"/>
      <c r="AIR223" s="43"/>
      <c r="AIS223" s="43"/>
      <c r="AIT223" s="43"/>
      <c r="AIU223" s="43"/>
      <c r="AIV223" s="43"/>
      <c r="AIW223" s="43"/>
      <c r="AIX223" s="43"/>
      <c r="AIY223" s="43"/>
      <c r="AIZ223" s="43"/>
      <c r="AJA223" s="43"/>
      <c r="AJB223" s="43"/>
      <c r="AJC223" s="43"/>
      <c r="AJD223" s="43"/>
      <c r="AJE223" s="43"/>
      <c r="AJF223" s="43"/>
      <c r="AJG223" s="43"/>
      <c r="AJH223" s="43"/>
      <c r="AJI223" s="43"/>
      <c r="AJJ223" s="43"/>
      <c r="AJK223" s="43"/>
      <c r="AJL223" s="43"/>
      <c r="AJM223" s="43"/>
      <c r="AJN223" s="43"/>
      <c r="AJO223" s="43"/>
      <c r="AJP223" s="43"/>
      <c r="AJQ223" s="43"/>
      <c r="AJR223" s="43"/>
      <c r="AJS223" s="43"/>
      <c r="AJT223" s="43"/>
      <c r="AJU223" s="43"/>
      <c r="AJV223" s="43"/>
      <c r="AJW223" s="43"/>
      <c r="AJX223" s="43"/>
      <c r="AJY223" s="43"/>
      <c r="AJZ223" s="43"/>
      <c r="AKA223" s="43"/>
      <c r="AKB223" s="43"/>
      <c r="AKC223" s="43"/>
      <c r="AKD223" s="43"/>
      <c r="AKE223" s="43"/>
      <c r="AKF223" s="43"/>
      <c r="AKG223" s="43"/>
      <c r="AKH223" s="43"/>
      <c r="AKI223" s="43"/>
      <c r="AKJ223" s="43"/>
      <c r="AKK223" s="43"/>
      <c r="AKL223" s="43"/>
      <c r="AKM223" s="43"/>
      <c r="AKN223" s="43"/>
      <c r="AKO223" s="43"/>
      <c r="AKP223" s="43"/>
      <c r="AKQ223" s="43"/>
      <c r="AKR223" s="43"/>
      <c r="AKS223" s="43"/>
      <c r="AKT223" s="43"/>
      <c r="AKU223" s="43"/>
      <c r="AKV223" s="43"/>
      <c r="AKW223" s="43"/>
      <c r="AKX223" s="43"/>
      <c r="AKY223" s="43"/>
      <c r="AKZ223" s="43"/>
      <c r="ALA223" s="43"/>
      <c r="ALB223" s="43"/>
      <c r="ALC223" s="43"/>
      <c r="ALD223" s="43"/>
      <c r="ALE223" s="43"/>
      <c r="ALF223" s="43"/>
      <c r="ALG223" s="43"/>
      <c r="ALH223" s="43"/>
      <c r="ALI223" s="43"/>
      <c r="ALJ223" s="43"/>
      <c r="ALK223" s="43"/>
      <c r="ALL223" s="43"/>
      <c r="ALM223" s="43"/>
      <c r="ALN223" s="43"/>
      <c r="ALO223" s="43"/>
      <c r="ALP223" s="43"/>
      <c r="ALQ223" s="43"/>
      <c r="ALR223" s="43"/>
      <c r="ALS223" s="43"/>
      <c r="ALT223" s="43"/>
      <c r="ALU223" s="43"/>
      <c r="ALV223" s="43"/>
      <c r="ALW223" s="43"/>
      <c r="ALX223" s="43"/>
      <c r="ALY223" s="43"/>
      <c r="ALZ223" s="43"/>
      <c r="AMA223" s="43"/>
      <c r="AMB223" s="43"/>
      <c r="AMC223" s="43"/>
      <c r="AMD223" s="43"/>
      <c r="AME223" s="43"/>
      <c r="AMF223" s="43"/>
      <c r="AMG223" s="43"/>
      <c r="AMH223" s="43"/>
      <c r="AMI223" s="43"/>
      <c r="AMJ223" s="43"/>
      <c r="AMK223" s="43"/>
      <c r="AML223" s="43"/>
      <c r="AMM223" s="43"/>
      <c r="AMN223" s="43"/>
      <c r="AMO223" s="43"/>
      <c r="AMP223" s="43"/>
      <c r="AMQ223" s="43"/>
      <c r="AMR223" s="43"/>
      <c r="AMS223" s="43"/>
      <c r="AMT223" s="43"/>
    </row>
    <row r="224" spans="1:1034" hidden="1" x14ac:dyDescent="0.2">
      <c r="A224" s="326" t="s">
        <v>300</v>
      </c>
      <c r="B224" s="41">
        <v>47</v>
      </c>
      <c r="C224" s="42" t="s">
        <v>17</v>
      </c>
      <c r="D224" s="388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3"/>
      <c r="JA224" s="43"/>
      <c r="JB224" s="43"/>
      <c r="JC224" s="43"/>
      <c r="JD224" s="43"/>
      <c r="JE224" s="43"/>
      <c r="JF224" s="43"/>
      <c r="JG224" s="43"/>
      <c r="JH224" s="43"/>
      <c r="JI224" s="43"/>
      <c r="JJ224" s="43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3"/>
      <c r="KI224" s="43"/>
      <c r="KJ224" s="43"/>
      <c r="KK224" s="43"/>
      <c r="KL224" s="43"/>
      <c r="KM224" s="43"/>
      <c r="KN224" s="43"/>
      <c r="KO224" s="43"/>
      <c r="KP224" s="43"/>
      <c r="KQ224" s="43"/>
      <c r="KR224" s="43"/>
      <c r="KS224" s="43"/>
      <c r="KT224" s="43"/>
      <c r="KU224" s="43"/>
      <c r="KV224" s="43"/>
      <c r="KW224" s="43"/>
      <c r="KX224" s="43"/>
      <c r="KY224" s="43"/>
      <c r="KZ224" s="43"/>
      <c r="LA224" s="43"/>
      <c r="LB224" s="43"/>
      <c r="LC224" s="43"/>
      <c r="LD224" s="43"/>
      <c r="LE224" s="43"/>
      <c r="LF224" s="43"/>
      <c r="LG224" s="43"/>
      <c r="LH224" s="43"/>
      <c r="LI224" s="43"/>
      <c r="LJ224" s="43"/>
      <c r="LK224" s="43"/>
      <c r="LL224" s="43"/>
      <c r="LM224" s="43"/>
      <c r="LN224" s="43"/>
      <c r="LO224" s="43"/>
      <c r="LP224" s="43"/>
      <c r="LQ224" s="43"/>
      <c r="LR224" s="43"/>
      <c r="LS224" s="43"/>
      <c r="LT224" s="43"/>
      <c r="LU224" s="43"/>
      <c r="LV224" s="43"/>
      <c r="LW224" s="43"/>
      <c r="LX224" s="43"/>
      <c r="LY224" s="43"/>
      <c r="LZ224" s="43"/>
      <c r="MA224" s="43"/>
      <c r="MB224" s="43"/>
      <c r="MC224" s="43"/>
      <c r="MD224" s="43"/>
      <c r="ME224" s="43"/>
      <c r="MF224" s="43"/>
      <c r="MG224" s="43"/>
      <c r="MH224" s="43"/>
      <c r="MI224" s="43"/>
      <c r="MJ224" s="43"/>
      <c r="MK224" s="43"/>
      <c r="ML224" s="43"/>
      <c r="MM224" s="43"/>
      <c r="MN224" s="43"/>
      <c r="MO224" s="43"/>
      <c r="MP224" s="43"/>
      <c r="MQ224" s="43"/>
      <c r="MR224" s="43"/>
      <c r="MS224" s="43"/>
      <c r="MT224" s="43"/>
      <c r="MU224" s="43"/>
      <c r="MV224" s="43"/>
      <c r="MW224" s="43"/>
      <c r="MX224" s="43"/>
      <c r="MY224" s="43"/>
      <c r="MZ224" s="43"/>
      <c r="NA224" s="43"/>
      <c r="NB224" s="43"/>
      <c r="NC224" s="43"/>
      <c r="ND224" s="43"/>
      <c r="NE224" s="43"/>
      <c r="NF224" s="43"/>
      <c r="NG224" s="43"/>
      <c r="NH224" s="43"/>
      <c r="NI224" s="43"/>
      <c r="NJ224" s="43"/>
      <c r="NK224" s="43"/>
      <c r="NL224" s="43"/>
      <c r="NM224" s="43"/>
      <c r="NN224" s="43"/>
      <c r="NO224" s="43"/>
      <c r="NP224" s="43"/>
      <c r="NQ224" s="43"/>
      <c r="NR224" s="43"/>
      <c r="NS224" s="43"/>
      <c r="NT224" s="43"/>
      <c r="NU224" s="43"/>
      <c r="NV224" s="43"/>
      <c r="NW224" s="43"/>
      <c r="NX224" s="43"/>
      <c r="NY224" s="43"/>
      <c r="NZ224" s="43"/>
      <c r="OA224" s="43"/>
      <c r="OB224" s="43"/>
      <c r="OC224" s="43"/>
      <c r="OD224" s="43"/>
      <c r="OE224" s="43"/>
      <c r="OF224" s="43"/>
      <c r="OG224" s="43"/>
      <c r="OH224" s="43"/>
      <c r="OI224" s="43"/>
      <c r="OJ224" s="43"/>
      <c r="OK224" s="43"/>
      <c r="OL224" s="43"/>
      <c r="OM224" s="43"/>
      <c r="ON224" s="43"/>
      <c r="OO224" s="43"/>
      <c r="OP224" s="43"/>
      <c r="OQ224" s="43"/>
      <c r="OR224" s="43"/>
      <c r="OS224" s="43"/>
      <c r="OT224" s="43"/>
      <c r="OU224" s="43"/>
      <c r="OV224" s="43"/>
      <c r="OW224" s="43"/>
      <c r="OX224" s="43"/>
      <c r="OY224" s="43"/>
      <c r="OZ224" s="43"/>
      <c r="PA224" s="43"/>
      <c r="PB224" s="43"/>
      <c r="PC224" s="43"/>
      <c r="PD224" s="43"/>
      <c r="PE224" s="43"/>
      <c r="PF224" s="43"/>
      <c r="PG224" s="43"/>
      <c r="PH224" s="43"/>
      <c r="PI224" s="43"/>
      <c r="PJ224" s="43"/>
      <c r="PK224" s="43"/>
      <c r="PL224" s="43"/>
      <c r="PM224" s="43"/>
      <c r="PN224" s="43"/>
      <c r="PO224" s="43"/>
      <c r="PP224" s="43"/>
      <c r="PQ224" s="43"/>
      <c r="PR224" s="43"/>
      <c r="PS224" s="43"/>
      <c r="PT224" s="43"/>
      <c r="PU224" s="43"/>
      <c r="PV224" s="43"/>
      <c r="PW224" s="43"/>
      <c r="PX224" s="43"/>
      <c r="PY224" s="43"/>
      <c r="PZ224" s="43"/>
      <c r="QA224" s="43"/>
      <c r="QB224" s="43"/>
      <c r="QC224" s="43"/>
      <c r="QD224" s="43"/>
      <c r="QE224" s="43"/>
      <c r="QF224" s="43"/>
      <c r="QG224" s="43"/>
      <c r="QH224" s="43"/>
      <c r="QI224" s="43"/>
      <c r="QJ224" s="43"/>
      <c r="QK224" s="43"/>
      <c r="QL224" s="43"/>
      <c r="QM224" s="43"/>
      <c r="QN224" s="43"/>
      <c r="QO224" s="43"/>
      <c r="QP224" s="43"/>
      <c r="QQ224" s="43"/>
      <c r="QR224" s="43"/>
      <c r="QS224" s="43"/>
      <c r="QT224" s="43"/>
      <c r="QU224" s="43"/>
      <c r="QV224" s="43"/>
      <c r="QW224" s="43"/>
      <c r="QX224" s="43"/>
      <c r="QY224" s="43"/>
      <c r="QZ224" s="43"/>
      <c r="RA224" s="43"/>
      <c r="RB224" s="43"/>
      <c r="RC224" s="43"/>
      <c r="RD224" s="43"/>
      <c r="RE224" s="43"/>
      <c r="RF224" s="43"/>
      <c r="RG224" s="43"/>
      <c r="RH224" s="43"/>
      <c r="RI224" s="43"/>
      <c r="RJ224" s="43"/>
      <c r="RK224" s="43"/>
      <c r="RL224" s="43"/>
      <c r="RM224" s="43"/>
      <c r="RN224" s="43"/>
      <c r="RO224" s="43"/>
      <c r="RP224" s="43"/>
      <c r="RQ224" s="43"/>
      <c r="RR224" s="43"/>
      <c r="RS224" s="43"/>
      <c r="RT224" s="43"/>
      <c r="RU224" s="43"/>
      <c r="RV224" s="43"/>
      <c r="RW224" s="43"/>
      <c r="RX224" s="43"/>
      <c r="RY224" s="43"/>
      <c r="RZ224" s="43"/>
      <c r="SA224" s="43"/>
      <c r="SB224" s="43"/>
      <c r="SC224" s="43"/>
      <c r="SD224" s="43"/>
      <c r="SE224" s="43"/>
      <c r="SF224" s="43"/>
      <c r="SG224" s="43"/>
      <c r="SH224" s="43"/>
      <c r="SI224" s="43"/>
      <c r="SJ224" s="43"/>
      <c r="SK224" s="43"/>
      <c r="SL224" s="43"/>
      <c r="SM224" s="43"/>
      <c r="SN224" s="43"/>
      <c r="SO224" s="43"/>
      <c r="SP224" s="43"/>
      <c r="SQ224" s="43"/>
      <c r="SR224" s="43"/>
      <c r="SS224" s="43"/>
      <c r="ST224" s="43"/>
      <c r="SU224" s="43"/>
      <c r="SV224" s="43"/>
      <c r="SW224" s="43"/>
      <c r="SX224" s="43"/>
      <c r="SY224" s="43"/>
      <c r="SZ224" s="43"/>
      <c r="TA224" s="43"/>
      <c r="TB224" s="43"/>
      <c r="TC224" s="43"/>
      <c r="TD224" s="43"/>
      <c r="TE224" s="43"/>
      <c r="TF224" s="43"/>
      <c r="TG224" s="43"/>
      <c r="TH224" s="43"/>
      <c r="TI224" s="43"/>
      <c r="TJ224" s="43"/>
      <c r="TK224" s="43"/>
      <c r="TL224" s="43"/>
      <c r="TM224" s="43"/>
      <c r="TN224" s="43"/>
      <c r="TO224" s="43"/>
      <c r="TP224" s="43"/>
      <c r="TQ224" s="43"/>
      <c r="TR224" s="43"/>
      <c r="TS224" s="43"/>
      <c r="TT224" s="43"/>
      <c r="TU224" s="43"/>
      <c r="TV224" s="43"/>
      <c r="TW224" s="43"/>
      <c r="TX224" s="43"/>
      <c r="TY224" s="43"/>
      <c r="TZ224" s="43"/>
      <c r="UA224" s="43"/>
      <c r="UB224" s="43"/>
      <c r="UC224" s="43"/>
      <c r="UD224" s="43"/>
      <c r="UE224" s="43"/>
      <c r="UF224" s="43"/>
      <c r="UG224" s="43"/>
      <c r="UH224" s="43"/>
      <c r="UI224" s="43"/>
      <c r="UJ224" s="43"/>
      <c r="UK224" s="43"/>
      <c r="UL224" s="43"/>
      <c r="UM224" s="43"/>
      <c r="UN224" s="43"/>
      <c r="UO224" s="43"/>
      <c r="UP224" s="43"/>
      <c r="UQ224" s="43"/>
      <c r="UR224" s="43"/>
      <c r="US224" s="43"/>
      <c r="UT224" s="43"/>
      <c r="UU224" s="43"/>
      <c r="UV224" s="43"/>
      <c r="UW224" s="43"/>
      <c r="UX224" s="43"/>
      <c r="UY224" s="43"/>
      <c r="UZ224" s="43"/>
      <c r="VA224" s="43"/>
      <c r="VB224" s="43"/>
      <c r="VC224" s="43"/>
      <c r="VD224" s="43"/>
      <c r="VE224" s="43"/>
      <c r="VF224" s="43"/>
      <c r="VG224" s="43"/>
      <c r="VH224" s="43"/>
      <c r="VI224" s="43"/>
      <c r="VJ224" s="43"/>
      <c r="VK224" s="43"/>
      <c r="VL224" s="43"/>
      <c r="VM224" s="43"/>
      <c r="VN224" s="43"/>
      <c r="VO224" s="43"/>
      <c r="VP224" s="43"/>
      <c r="VQ224" s="43"/>
      <c r="VR224" s="43"/>
      <c r="VS224" s="43"/>
      <c r="VT224" s="43"/>
      <c r="VU224" s="43"/>
      <c r="VV224" s="43"/>
      <c r="VW224" s="43"/>
      <c r="VX224" s="43"/>
      <c r="VY224" s="43"/>
      <c r="VZ224" s="43"/>
      <c r="WA224" s="43"/>
      <c r="WB224" s="43"/>
      <c r="WC224" s="43"/>
      <c r="WD224" s="43"/>
      <c r="WE224" s="43"/>
      <c r="WF224" s="43"/>
      <c r="WG224" s="43"/>
      <c r="WH224" s="43"/>
      <c r="WI224" s="43"/>
      <c r="WJ224" s="43"/>
      <c r="WK224" s="43"/>
      <c r="WL224" s="43"/>
      <c r="WM224" s="43"/>
      <c r="WN224" s="43"/>
      <c r="WO224" s="43"/>
      <c r="WP224" s="43"/>
      <c r="WQ224" s="43"/>
      <c r="WR224" s="43"/>
      <c r="WS224" s="43"/>
      <c r="WT224" s="43"/>
      <c r="WU224" s="43"/>
      <c r="WV224" s="43"/>
      <c r="WW224" s="43"/>
      <c r="WX224" s="43"/>
      <c r="WY224" s="43"/>
      <c r="WZ224" s="43"/>
      <c r="XA224" s="43"/>
      <c r="XB224" s="43"/>
      <c r="XC224" s="43"/>
      <c r="XD224" s="43"/>
      <c r="XE224" s="43"/>
      <c r="XF224" s="43"/>
      <c r="XG224" s="43"/>
      <c r="XH224" s="43"/>
      <c r="XI224" s="43"/>
      <c r="XJ224" s="43"/>
      <c r="XK224" s="43"/>
      <c r="XL224" s="43"/>
      <c r="XM224" s="43"/>
      <c r="XN224" s="43"/>
      <c r="XO224" s="43"/>
      <c r="XP224" s="43"/>
      <c r="XQ224" s="43"/>
      <c r="XR224" s="43"/>
      <c r="XS224" s="43"/>
      <c r="XT224" s="43"/>
      <c r="XU224" s="43"/>
      <c r="XV224" s="43"/>
      <c r="XW224" s="43"/>
      <c r="XX224" s="43"/>
      <c r="XY224" s="43"/>
      <c r="XZ224" s="43"/>
      <c r="YA224" s="43"/>
      <c r="YB224" s="43"/>
      <c r="YC224" s="43"/>
      <c r="YD224" s="43"/>
      <c r="YE224" s="43"/>
      <c r="YF224" s="43"/>
      <c r="YG224" s="43"/>
      <c r="YH224" s="43"/>
      <c r="YI224" s="43"/>
      <c r="YJ224" s="43"/>
      <c r="YK224" s="43"/>
      <c r="YL224" s="43"/>
      <c r="YM224" s="43"/>
      <c r="YN224" s="43"/>
      <c r="YO224" s="43"/>
      <c r="YP224" s="43"/>
      <c r="YQ224" s="43"/>
      <c r="YR224" s="43"/>
      <c r="YS224" s="43"/>
      <c r="YT224" s="43"/>
      <c r="YU224" s="43"/>
      <c r="YV224" s="43"/>
      <c r="YW224" s="43"/>
      <c r="YX224" s="43"/>
      <c r="YY224" s="43"/>
      <c r="YZ224" s="43"/>
      <c r="ZA224" s="43"/>
      <c r="ZB224" s="43"/>
      <c r="ZC224" s="43"/>
      <c r="ZD224" s="43"/>
      <c r="ZE224" s="43"/>
      <c r="ZF224" s="43"/>
      <c r="ZG224" s="43"/>
      <c r="ZH224" s="43"/>
      <c r="ZI224" s="43"/>
      <c r="ZJ224" s="43"/>
      <c r="ZK224" s="43"/>
      <c r="ZL224" s="43"/>
      <c r="ZM224" s="43"/>
      <c r="ZN224" s="43"/>
      <c r="ZO224" s="43"/>
      <c r="ZP224" s="43"/>
      <c r="ZQ224" s="43"/>
      <c r="ZR224" s="43"/>
      <c r="ZS224" s="43"/>
      <c r="ZT224" s="43"/>
      <c r="ZU224" s="43"/>
      <c r="ZV224" s="43"/>
      <c r="ZW224" s="43"/>
      <c r="ZX224" s="43"/>
      <c r="ZY224" s="43"/>
      <c r="ZZ224" s="43"/>
      <c r="AAA224" s="43"/>
      <c r="AAB224" s="43"/>
      <c r="AAC224" s="43"/>
      <c r="AAD224" s="43"/>
      <c r="AAE224" s="43"/>
      <c r="AAF224" s="43"/>
      <c r="AAG224" s="43"/>
      <c r="AAH224" s="43"/>
      <c r="AAI224" s="43"/>
      <c r="AAJ224" s="43"/>
      <c r="AAK224" s="43"/>
      <c r="AAL224" s="43"/>
      <c r="AAM224" s="43"/>
      <c r="AAN224" s="43"/>
      <c r="AAO224" s="43"/>
      <c r="AAP224" s="43"/>
      <c r="AAQ224" s="43"/>
      <c r="AAR224" s="43"/>
      <c r="AAS224" s="43"/>
      <c r="AAT224" s="43"/>
      <c r="AAU224" s="43"/>
      <c r="AAV224" s="43"/>
      <c r="AAW224" s="43"/>
      <c r="AAX224" s="43"/>
      <c r="AAY224" s="43"/>
      <c r="AAZ224" s="43"/>
      <c r="ABA224" s="43"/>
      <c r="ABB224" s="43"/>
      <c r="ABC224" s="43"/>
      <c r="ABD224" s="43"/>
      <c r="ABE224" s="43"/>
      <c r="ABF224" s="43"/>
      <c r="ABG224" s="43"/>
      <c r="ABH224" s="43"/>
      <c r="ABI224" s="43"/>
      <c r="ABJ224" s="43"/>
      <c r="ABK224" s="43"/>
      <c r="ABL224" s="43"/>
      <c r="ABM224" s="43"/>
      <c r="ABN224" s="43"/>
      <c r="ABO224" s="43"/>
      <c r="ABP224" s="43"/>
      <c r="ABQ224" s="43"/>
      <c r="ABR224" s="43"/>
      <c r="ABS224" s="43"/>
      <c r="ABT224" s="43"/>
      <c r="ABU224" s="43"/>
      <c r="ABV224" s="43"/>
      <c r="ABW224" s="43"/>
      <c r="ABX224" s="43"/>
      <c r="ABY224" s="43"/>
      <c r="ABZ224" s="43"/>
      <c r="ACA224" s="43"/>
      <c r="ACB224" s="43"/>
      <c r="ACC224" s="43"/>
      <c r="ACD224" s="43"/>
      <c r="ACE224" s="43"/>
      <c r="ACF224" s="43"/>
      <c r="ACG224" s="43"/>
      <c r="ACH224" s="43"/>
      <c r="ACI224" s="43"/>
      <c r="ACJ224" s="43"/>
      <c r="ACK224" s="43"/>
      <c r="ACL224" s="43"/>
      <c r="ACM224" s="43"/>
      <c r="ACN224" s="43"/>
      <c r="ACO224" s="43"/>
      <c r="ACP224" s="43"/>
      <c r="ACQ224" s="43"/>
      <c r="ACR224" s="43"/>
      <c r="ACS224" s="43"/>
      <c r="ACT224" s="43"/>
      <c r="ACU224" s="43"/>
      <c r="ACV224" s="43"/>
      <c r="ACW224" s="43"/>
      <c r="ACX224" s="43"/>
      <c r="ACY224" s="43"/>
      <c r="ACZ224" s="43"/>
      <c r="ADA224" s="43"/>
      <c r="ADB224" s="43"/>
      <c r="ADC224" s="43"/>
      <c r="ADD224" s="43"/>
      <c r="ADE224" s="43"/>
      <c r="ADF224" s="43"/>
      <c r="ADG224" s="43"/>
      <c r="ADH224" s="43"/>
      <c r="ADI224" s="43"/>
      <c r="ADJ224" s="43"/>
      <c r="ADK224" s="43"/>
      <c r="ADL224" s="43"/>
      <c r="ADM224" s="43"/>
      <c r="ADN224" s="43"/>
      <c r="ADO224" s="43"/>
      <c r="ADP224" s="43"/>
      <c r="ADQ224" s="43"/>
      <c r="ADR224" s="43"/>
      <c r="ADS224" s="43"/>
      <c r="ADT224" s="43"/>
      <c r="ADU224" s="43"/>
      <c r="ADV224" s="43"/>
      <c r="ADW224" s="43"/>
      <c r="ADX224" s="43"/>
      <c r="ADY224" s="43"/>
      <c r="ADZ224" s="43"/>
      <c r="AEA224" s="43"/>
      <c r="AEB224" s="43"/>
      <c r="AEC224" s="43"/>
      <c r="AED224" s="43"/>
      <c r="AEE224" s="43"/>
      <c r="AEF224" s="43"/>
      <c r="AEG224" s="43"/>
      <c r="AEH224" s="43"/>
      <c r="AEI224" s="43"/>
      <c r="AEJ224" s="43"/>
      <c r="AEK224" s="43"/>
      <c r="AEL224" s="43"/>
      <c r="AEM224" s="43"/>
      <c r="AEN224" s="43"/>
      <c r="AEO224" s="43"/>
      <c r="AEP224" s="43"/>
      <c r="AEQ224" s="43"/>
      <c r="AER224" s="43"/>
      <c r="AES224" s="43"/>
      <c r="AET224" s="43"/>
      <c r="AEU224" s="43"/>
      <c r="AEV224" s="43"/>
      <c r="AEW224" s="43"/>
      <c r="AEX224" s="43"/>
      <c r="AEY224" s="43"/>
      <c r="AEZ224" s="43"/>
      <c r="AFA224" s="43"/>
      <c r="AFB224" s="43"/>
      <c r="AFC224" s="43"/>
      <c r="AFD224" s="43"/>
      <c r="AFE224" s="43"/>
      <c r="AFF224" s="43"/>
      <c r="AFG224" s="43"/>
      <c r="AFH224" s="43"/>
      <c r="AFI224" s="43"/>
      <c r="AFJ224" s="43"/>
      <c r="AFK224" s="43"/>
      <c r="AFL224" s="43"/>
      <c r="AFM224" s="43"/>
      <c r="AFN224" s="43"/>
      <c r="AFO224" s="43"/>
      <c r="AFP224" s="43"/>
      <c r="AFQ224" s="43"/>
      <c r="AFR224" s="43"/>
      <c r="AFS224" s="43"/>
      <c r="AFT224" s="43"/>
      <c r="AFU224" s="43"/>
      <c r="AFV224" s="43"/>
      <c r="AFW224" s="43"/>
      <c r="AFX224" s="43"/>
      <c r="AFY224" s="43"/>
      <c r="AFZ224" s="43"/>
      <c r="AGA224" s="43"/>
      <c r="AGB224" s="43"/>
      <c r="AGC224" s="43"/>
      <c r="AGD224" s="43"/>
      <c r="AGE224" s="43"/>
      <c r="AGF224" s="43"/>
      <c r="AGG224" s="43"/>
      <c r="AGH224" s="43"/>
      <c r="AGI224" s="43"/>
      <c r="AGJ224" s="43"/>
      <c r="AGK224" s="43"/>
      <c r="AGL224" s="43"/>
      <c r="AGM224" s="43"/>
      <c r="AGN224" s="43"/>
      <c r="AGO224" s="43"/>
      <c r="AGP224" s="43"/>
      <c r="AGQ224" s="43"/>
      <c r="AGR224" s="43"/>
      <c r="AGS224" s="43"/>
      <c r="AGT224" s="43"/>
      <c r="AGU224" s="43"/>
      <c r="AGV224" s="43"/>
      <c r="AGW224" s="43"/>
      <c r="AGX224" s="43"/>
      <c r="AGY224" s="43"/>
      <c r="AGZ224" s="43"/>
      <c r="AHA224" s="43"/>
      <c r="AHB224" s="43"/>
      <c r="AHC224" s="43"/>
      <c r="AHD224" s="43"/>
      <c r="AHE224" s="43"/>
      <c r="AHF224" s="43"/>
      <c r="AHG224" s="43"/>
      <c r="AHH224" s="43"/>
      <c r="AHI224" s="43"/>
      <c r="AHJ224" s="43"/>
      <c r="AHK224" s="43"/>
      <c r="AHL224" s="43"/>
      <c r="AHM224" s="43"/>
      <c r="AHN224" s="43"/>
      <c r="AHO224" s="43"/>
      <c r="AHP224" s="43"/>
      <c r="AHQ224" s="43"/>
      <c r="AHR224" s="43"/>
      <c r="AHS224" s="43"/>
      <c r="AHT224" s="43"/>
      <c r="AHU224" s="43"/>
      <c r="AHV224" s="43"/>
      <c r="AHW224" s="43"/>
      <c r="AHX224" s="43"/>
      <c r="AHY224" s="43"/>
      <c r="AHZ224" s="43"/>
      <c r="AIA224" s="43"/>
      <c r="AIB224" s="43"/>
      <c r="AIC224" s="43"/>
      <c r="AID224" s="43"/>
      <c r="AIE224" s="43"/>
      <c r="AIF224" s="43"/>
      <c r="AIG224" s="43"/>
      <c r="AIH224" s="43"/>
      <c r="AII224" s="43"/>
      <c r="AIJ224" s="43"/>
      <c r="AIK224" s="43"/>
      <c r="AIL224" s="43"/>
      <c r="AIM224" s="43"/>
      <c r="AIN224" s="43"/>
      <c r="AIO224" s="43"/>
      <c r="AIP224" s="43"/>
      <c r="AIQ224" s="43"/>
      <c r="AIR224" s="43"/>
      <c r="AIS224" s="43"/>
      <c r="AIT224" s="43"/>
      <c r="AIU224" s="43"/>
      <c r="AIV224" s="43"/>
      <c r="AIW224" s="43"/>
      <c r="AIX224" s="43"/>
      <c r="AIY224" s="43"/>
      <c r="AIZ224" s="43"/>
      <c r="AJA224" s="43"/>
      <c r="AJB224" s="43"/>
      <c r="AJC224" s="43"/>
      <c r="AJD224" s="43"/>
      <c r="AJE224" s="43"/>
      <c r="AJF224" s="43"/>
      <c r="AJG224" s="43"/>
      <c r="AJH224" s="43"/>
      <c r="AJI224" s="43"/>
      <c r="AJJ224" s="43"/>
      <c r="AJK224" s="43"/>
      <c r="AJL224" s="43"/>
      <c r="AJM224" s="43"/>
      <c r="AJN224" s="43"/>
      <c r="AJO224" s="43"/>
      <c r="AJP224" s="43"/>
      <c r="AJQ224" s="43"/>
      <c r="AJR224" s="43"/>
      <c r="AJS224" s="43"/>
      <c r="AJT224" s="43"/>
      <c r="AJU224" s="43"/>
      <c r="AJV224" s="43"/>
      <c r="AJW224" s="43"/>
      <c r="AJX224" s="43"/>
      <c r="AJY224" s="43"/>
      <c r="AJZ224" s="43"/>
      <c r="AKA224" s="43"/>
      <c r="AKB224" s="43"/>
      <c r="AKC224" s="43"/>
      <c r="AKD224" s="43"/>
      <c r="AKE224" s="43"/>
      <c r="AKF224" s="43"/>
      <c r="AKG224" s="43"/>
      <c r="AKH224" s="43"/>
      <c r="AKI224" s="43"/>
      <c r="AKJ224" s="43"/>
      <c r="AKK224" s="43"/>
      <c r="AKL224" s="43"/>
      <c r="AKM224" s="43"/>
      <c r="AKN224" s="43"/>
      <c r="AKO224" s="43"/>
      <c r="AKP224" s="43"/>
      <c r="AKQ224" s="43"/>
      <c r="AKR224" s="43"/>
      <c r="AKS224" s="43"/>
      <c r="AKT224" s="43"/>
      <c r="AKU224" s="43"/>
      <c r="AKV224" s="43"/>
      <c r="AKW224" s="43"/>
      <c r="AKX224" s="43"/>
      <c r="AKY224" s="43"/>
      <c r="AKZ224" s="43"/>
      <c r="ALA224" s="43"/>
      <c r="ALB224" s="43"/>
      <c r="ALC224" s="43"/>
      <c r="ALD224" s="43"/>
      <c r="ALE224" s="43"/>
      <c r="ALF224" s="43"/>
      <c r="ALG224" s="43"/>
      <c r="ALH224" s="43"/>
      <c r="ALI224" s="43"/>
      <c r="ALJ224" s="43"/>
      <c r="ALK224" s="43"/>
      <c r="ALL224" s="43"/>
      <c r="ALM224" s="43"/>
      <c r="ALN224" s="43"/>
      <c r="ALO224" s="43"/>
      <c r="ALP224" s="43"/>
      <c r="ALQ224" s="43"/>
      <c r="ALR224" s="43"/>
      <c r="ALS224" s="43"/>
      <c r="ALT224" s="43"/>
      <c r="ALU224" s="43"/>
      <c r="ALV224" s="43"/>
      <c r="ALW224" s="43"/>
      <c r="ALX224" s="43"/>
      <c r="ALY224" s="43"/>
      <c r="ALZ224" s="43"/>
      <c r="AMA224" s="43"/>
      <c r="AMB224" s="43"/>
      <c r="AMC224" s="43"/>
      <c r="AMD224" s="43"/>
      <c r="AME224" s="43"/>
      <c r="AMF224" s="43"/>
      <c r="AMG224" s="43"/>
      <c r="AMH224" s="43"/>
      <c r="AMI224" s="43"/>
      <c r="AMJ224" s="43"/>
      <c r="AMK224" s="43"/>
      <c r="AML224" s="43"/>
      <c r="AMM224" s="43"/>
      <c r="AMN224" s="43"/>
      <c r="AMO224" s="43"/>
      <c r="AMP224" s="43"/>
      <c r="AMQ224" s="43"/>
      <c r="AMR224" s="43"/>
      <c r="AMS224" s="43"/>
      <c r="AMT224" s="43"/>
    </row>
    <row r="225" spans="1:1034" hidden="1" x14ac:dyDescent="0.2">
      <c r="A225" s="326"/>
      <c r="B225" s="44">
        <v>50</v>
      </c>
      <c r="C225" s="45" t="s">
        <v>87</v>
      </c>
      <c r="D225" s="388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  <c r="IX225" s="43"/>
      <c r="IY225" s="43"/>
      <c r="IZ225" s="43"/>
      <c r="JA225" s="43"/>
      <c r="JB225" s="43"/>
      <c r="JC225" s="43"/>
      <c r="JD225" s="43"/>
      <c r="JE225" s="43"/>
      <c r="JF225" s="43"/>
      <c r="JG225" s="43"/>
      <c r="JH225" s="43"/>
      <c r="JI225" s="43"/>
      <c r="JJ225" s="43"/>
      <c r="JK225" s="43"/>
      <c r="JL225" s="43"/>
      <c r="JM225" s="43"/>
      <c r="JN225" s="43"/>
      <c r="JO225" s="43"/>
      <c r="JP225" s="43"/>
      <c r="JQ225" s="43"/>
      <c r="JR225" s="43"/>
      <c r="JS225" s="43"/>
      <c r="JT225" s="43"/>
      <c r="JU225" s="43"/>
      <c r="JV225" s="43"/>
      <c r="JW225" s="43"/>
      <c r="JX225" s="43"/>
      <c r="JY225" s="43"/>
      <c r="JZ225" s="43"/>
      <c r="KA225" s="43"/>
      <c r="KB225" s="43"/>
      <c r="KC225" s="43"/>
      <c r="KD225" s="43"/>
      <c r="KE225" s="43"/>
      <c r="KF225" s="43"/>
      <c r="KG225" s="43"/>
      <c r="KH225" s="43"/>
      <c r="KI225" s="43"/>
      <c r="KJ225" s="43"/>
      <c r="KK225" s="43"/>
      <c r="KL225" s="43"/>
      <c r="KM225" s="43"/>
      <c r="KN225" s="43"/>
      <c r="KO225" s="43"/>
      <c r="KP225" s="43"/>
      <c r="KQ225" s="43"/>
      <c r="KR225" s="43"/>
      <c r="KS225" s="43"/>
      <c r="KT225" s="43"/>
      <c r="KU225" s="43"/>
      <c r="KV225" s="43"/>
      <c r="KW225" s="43"/>
      <c r="KX225" s="43"/>
      <c r="KY225" s="43"/>
      <c r="KZ225" s="43"/>
      <c r="LA225" s="43"/>
      <c r="LB225" s="43"/>
      <c r="LC225" s="43"/>
      <c r="LD225" s="43"/>
      <c r="LE225" s="43"/>
      <c r="LF225" s="43"/>
      <c r="LG225" s="43"/>
      <c r="LH225" s="43"/>
      <c r="LI225" s="43"/>
      <c r="LJ225" s="43"/>
      <c r="LK225" s="43"/>
      <c r="LL225" s="43"/>
      <c r="LM225" s="43"/>
      <c r="LN225" s="43"/>
      <c r="LO225" s="43"/>
      <c r="LP225" s="43"/>
      <c r="LQ225" s="43"/>
      <c r="LR225" s="43"/>
      <c r="LS225" s="43"/>
      <c r="LT225" s="43"/>
      <c r="LU225" s="43"/>
      <c r="LV225" s="43"/>
      <c r="LW225" s="43"/>
      <c r="LX225" s="43"/>
      <c r="LY225" s="43"/>
      <c r="LZ225" s="43"/>
      <c r="MA225" s="43"/>
      <c r="MB225" s="43"/>
      <c r="MC225" s="43"/>
      <c r="MD225" s="43"/>
      <c r="ME225" s="43"/>
      <c r="MF225" s="43"/>
      <c r="MG225" s="43"/>
      <c r="MH225" s="43"/>
      <c r="MI225" s="43"/>
      <c r="MJ225" s="43"/>
      <c r="MK225" s="43"/>
      <c r="ML225" s="43"/>
      <c r="MM225" s="43"/>
      <c r="MN225" s="43"/>
      <c r="MO225" s="43"/>
      <c r="MP225" s="43"/>
      <c r="MQ225" s="43"/>
      <c r="MR225" s="43"/>
      <c r="MS225" s="43"/>
      <c r="MT225" s="43"/>
      <c r="MU225" s="43"/>
      <c r="MV225" s="43"/>
      <c r="MW225" s="43"/>
      <c r="MX225" s="43"/>
      <c r="MY225" s="43"/>
      <c r="MZ225" s="43"/>
      <c r="NA225" s="43"/>
      <c r="NB225" s="43"/>
      <c r="NC225" s="43"/>
      <c r="ND225" s="43"/>
      <c r="NE225" s="43"/>
      <c r="NF225" s="43"/>
      <c r="NG225" s="43"/>
      <c r="NH225" s="43"/>
      <c r="NI225" s="43"/>
      <c r="NJ225" s="43"/>
      <c r="NK225" s="43"/>
      <c r="NL225" s="43"/>
      <c r="NM225" s="43"/>
      <c r="NN225" s="43"/>
      <c r="NO225" s="43"/>
      <c r="NP225" s="43"/>
      <c r="NQ225" s="43"/>
      <c r="NR225" s="43"/>
      <c r="NS225" s="43"/>
      <c r="NT225" s="43"/>
      <c r="NU225" s="43"/>
      <c r="NV225" s="43"/>
      <c r="NW225" s="43"/>
      <c r="NX225" s="43"/>
      <c r="NY225" s="43"/>
      <c r="NZ225" s="43"/>
      <c r="OA225" s="43"/>
      <c r="OB225" s="43"/>
      <c r="OC225" s="43"/>
      <c r="OD225" s="43"/>
      <c r="OE225" s="43"/>
      <c r="OF225" s="43"/>
      <c r="OG225" s="43"/>
      <c r="OH225" s="43"/>
      <c r="OI225" s="43"/>
      <c r="OJ225" s="43"/>
      <c r="OK225" s="43"/>
      <c r="OL225" s="43"/>
      <c r="OM225" s="43"/>
      <c r="ON225" s="43"/>
      <c r="OO225" s="43"/>
      <c r="OP225" s="43"/>
      <c r="OQ225" s="43"/>
      <c r="OR225" s="43"/>
      <c r="OS225" s="43"/>
      <c r="OT225" s="43"/>
      <c r="OU225" s="43"/>
      <c r="OV225" s="43"/>
      <c r="OW225" s="43"/>
      <c r="OX225" s="43"/>
      <c r="OY225" s="43"/>
      <c r="OZ225" s="43"/>
      <c r="PA225" s="43"/>
      <c r="PB225" s="43"/>
      <c r="PC225" s="43"/>
      <c r="PD225" s="43"/>
      <c r="PE225" s="43"/>
      <c r="PF225" s="43"/>
      <c r="PG225" s="43"/>
      <c r="PH225" s="43"/>
      <c r="PI225" s="43"/>
      <c r="PJ225" s="43"/>
      <c r="PK225" s="43"/>
      <c r="PL225" s="43"/>
      <c r="PM225" s="43"/>
      <c r="PN225" s="43"/>
      <c r="PO225" s="43"/>
      <c r="PP225" s="43"/>
      <c r="PQ225" s="43"/>
      <c r="PR225" s="43"/>
      <c r="PS225" s="43"/>
      <c r="PT225" s="43"/>
      <c r="PU225" s="43"/>
      <c r="PV225" s="43"/>
      <c r="PW225" s="43"/>
      <c r="PX225" s="43"/>
      <c r="PY225" s="43"/>
      <c r="PZ225" s="43"/>
      <c r="QA225" s="43"/>
      <c r="QB225" s="43"/>
      <c r="QC225" s="43"/>
      <c r="QD225" s="43"/>
      <c r="QE225" s="43"/>
      <c r="QF225" s="43"/>
      <c r="QG225" s="43"/>
      <c r="QH225" s="43"/>
      <c r="QI225" s="43"/>
      <c r="QJ225" s="43"/>
      <c r="QK225" s="43"/>
      <c r="QL225" s="43"/>
      <c r="QM225" s="43"/>
      <c r="QN225" s="43"/>
      <c r="QO225" s="43"/>
      <c r="QP225" s="43"/>
      <c r="QQ225" s="43"/>
      <c r="QR225" s="43"/>
      <c r="QS225" s="43"/>
      <c r="QT225" s="43"/>
      <c r="QU225" s="43"/>
      <c r="QV225" s="43"/>
      <c r="QW225" s="43"/>
      <c r="QX225" s="43"/>
      <c r="QY225" s="43"/>
      <c r="QZ225" s="43"/>
      <c r="RA225" s="43"/>
      <c r="RB225" s="43"/>
      <c r="RC225" s="43"/>
      <c r="RD225" s="43"/>
      <c r="RE225" s="43"/>
      <c r="RF225" s="43"/>
      <c r="RG225" s="43"/>
      <c r="RH225" s="43"/>
      <c r="RI225" s="43"/>
      <c r="RJ225" s="43"/>
      <c r="RK225" s="43"/>
      <c r="RL225" s="43"/>
      <c r="RM225" s="43"/>
      <c r="RN225" s="43"/>
      <c r="RO225" s="43"/>
      <c r="RP225" s="43"/>
      <c r="RQ225" s="43"/>
      <c r="RR225" s="43"/>
      <c r="RS225" s="43"/>
      <c r="RT225" s="43"/>
      <c r="RU225" s="43"/>
      <c r="RV225" s="43"/>
      <c r="RW225" s="43"/>
      <c r="RX225" s="43"/>
      <c r="RY225" s="43"/>
      <c r="RZ225" s="43"/>
      <c r="SA225" s="43"/>
      <c r="SB225" s="43"/>
      <c r="SC225" s="43"/>
      <c r="SD225" s="43"/>
      <c r="SE225" s="43"/>
      <c r="SF225" s="43"/>
      <c r="SG225" s="43"/>
      <c r="SH225" s="43"/>
      <c r="SI225" s="43"/>
      <c r="SJ225" s="43"/>
      <c r="SK225" s="43"/>
      <c r="SL225" s="43"/>
      <c r="SM225" s="43"/>
      <c r="SN225" s="43"/>
      <c r="SO225" s="43"/>
      <c r="SP225" s="43"/>
      <c r="SQ225" s="43"/>
      <c r="SR225" s="43"/>
      <c r="SS225" s="43"/>
      <c r="ST225" s="43"/>
      <c r="SU225" s="43"/>
      <c r="SV225" s="43"/>
      <c r="SW225" s="43"/>
      <c r="SX225" s="43"/>
      <c r="SY225" s="43"/>
      <c r="SZ225" s="43"/>
      <c r="TA225" s="43"/>
      <c r="TB225" s="43"/>
      <c r="TC225" s="43"/>
      <c r="TD225" s="43"/>
      <c r="TE225" s="43"/>
      <c r="TF225" s="43"/>
      <c r="TG225" s="43"/>
      <c r="TH225" s="43"/>
      <c r="TI225" s="43"/>
      <c r="TJ225" s="43"/>
      <c r="TK225" s="43"/>
      <c r="TL225" s="43"/>
      <c r="TM225" s="43"/>
      <c r="TN225" s="43"/>
      <c r="TO225" s="43"/>
      <c r="TP225" s="43"/>
      <c r="TQ225" s="43"/>
      <c r="TR225" s="43"/>
      <c r="TS225" s="43"/>
      <c r="TT225" s="43"/>
      <c r="TU225" s="43"/>
      <c r="TV225" s="43"/>
      <c r="TW225" s="43"/>
      <c r="TX225" s="43"/>
      <c r="TY225" s="43"/>
      <c r="TZ225" s="43"/>
      <c r="UA225" s="43"/>
      <c r="UB225" s="43"/>
      <c r="UC225" s="43"/>
      <c r="UD225" s="43"/>
      <c r="UE225" s="43"/>
      <c r="UF225" s="43"/>
      <c r="UG225" s="43"/>
      <c r="UH225" s="43"/>
      <c r="UI225" s="43"/>
      <c r="UJ225" s="43"/>
      <c r="UK225" s="43"/>
      <c r="UL225" s="43"/>
      <c r="UM225" s="43"/>
      <c r="UN225" s="43"/>
      <c r="UO225" s="43"/>
      <c r="UP225" s="43"/>
      <c r="UQ225" s="43"/>
      <c r="UR225" s="43"/>
      <c r="US225" s="43"/>
      <c r="UT225" s="43"/>
      <c r="UU225" s="43"/>
      <c r="UV225" s="43"/>
      <c r="UW225" s="43"/>
      <c r="UX225" s="43"/>
      <c r="UY225" s="43"/>
      <c r="UZ225" s="43"/>
      <c r="VA225" s="43"/>
      <c r="VB225" s="43"/>
      <c r="VC225" s="43"/>
      <c r="VD225" s="43"/>
      <c r="VE225" s="43"/>
      <c r="VF225" s="43"/>
      <c r="VG225" s="43"/>
      <c r="VH225" s="43"/>
      <c r="VI225" s="43"/>
      <c r="VJ225" s="43"/>
      <c r="VK225" s="43"/>
      <c r="VL225" s="43"/>
      <c r="VM225" s="43"/>
      <c r="VN225" s="43"/>
      <c r="VO225" s="43"/>
      <c r="VP225" s="43"/>
      <c r="VQ225" s="43"/>
      <c r="VR225" s="43"/>
      <c r="VS225" s="43"/>
      <c r="VT225" s="43"/>
      <c r="VU225" s="43"/>
      <c r="VV225" s="43"/>
      <c r="VW225" s="43"/>
      <c r="VX225" s="43"/>
      <c r="VY225" s="43"/>
      <c r="VZ225" s="43"/>
      <c r="WA225" s="43"/>
      <c r="WB225" s="43"/>
      <c r="WC225" s="43"/>
      <c r="WD225" s="43"/>
      <c r="WE225" s="43"/>
      <c r="WF225" s="43"/>
      <c r="WG225" s="43"/>
      <c r="WH225" s="43"/>
      <c r="WI225" s="43"/>
      <c r="WJ225" s="43"/>
      <c r="WK225" s="43"/>
      <c r="WL225" s="43"/>
      <c r="WM225" s="43"/>
      <c r="WN225" s="43"/>
      <c r="WO225" s="43"/>
      <c r="WP225" s="43"/>
      <c r="WQ225" s="43"/>
      <c r="WR225" s="43"/>
      <c r="WS225" s="43"/>
      <c r="WT225" s="43"/>
      <c r="WU225" s="43"/>
      <c r="WV225" s="43"/>
      <c r="WW225" s="43"/>
      <c r="WX225" s="43"/>
      <c r="WY225" s="43"/>
      <c r="WZ225" s="43"/>
      <c r="XA225" s="43"/>
      <c r="XB225" s="43"/>
      <c r="XC225" s="43"/>
      <c r="XD225" s="43"/>
      <c r="XE225" s="43"/>
      <c r="XF225" s="43"/>
      <c r="XG225" s="43"/>
      <c r="XH225" s="43"/>
      <c r="XI225" s="43"/>
      <c r="XJ225" s="43"/>
      <c r="XK225" s="43"/>
      <c r="XL225" s="43"/>
      <c r="XM225" s="43"/>
      <c r="XN225" s="43"/>
      <c r="XO225" s="43"/>
      <c r="XP225" s="43"/>
      <c r="XQ225" s="43"/>
      <c r="XR225" s="43"/>
      <c r="XS225" s="43"/>
      <c r="XT225" s="43"/>
      <c r="XU225" s="43"/>
      <c r="XV225" s="43"/>
      <c r="XW225" s="43"/>
      <c r="XX225" s="43"/>
      <c r="XY225" s="43"/>
      <c r="XZ225" s="43"/>
      <c r="YA225" s="43"/>
      <c r="YB225" s="43"/>
      <c r="YC225" s="43"/>
      <c r="YD225" s="43"/>
      <c r="YE225" s="43"/>
      <c r="YF225" s="43"/>
      <c r="YG225" s="43"/>
      <c r="YH225" s="43"/>
      <c r="YI225" s="43"/>
      <c r="YJ225" s="43"/>
      <c r="YK225" s="43"/>
      <c r="YL225" s="43"/>
      <c r="YM225" s="43"/>
      <c r="YN225" s="43"/>
      <c r="YO225" s="43"/>
      <c r="YP225" s="43"/>
      <c r="YQ225" s="43"/>
      <c r="YR225" s="43"/>
      <c r="YS225" s="43"/>
      <c r="YT225" s="43"/>
      <c r="YU225" s="43"/>
      <c r="YV225" s="43"/>
      <c r="YW225" s="43"/>
      <c r="YX225" s="43"/>
      <c r="YY225" s="43"/>
      <c r="YZ225" s="43"/>
      <c r="ZA225" s="43"/>
      <c r="ZB225" s="43"/>
      <c r="ZC225" s="43"/>
      <c r="ZD225" s="43"/>
      <c r="ZE225" s="43"/>
      <c r="ZF225" s="43"/>
      <c r="ZG225" s="43"/>
      <c r="ZH225" s="43"/>
      <c r="ZI225" s="43"/>
      <c r="ZJ225" s="43"/>
      <c r="ZK225" s="43"/>
      <c r="ZL225" s="43"/>
      <c r="ZM225" s="43"/>
      <c r="ZN225" s="43"/>
      <c r="ZO225" s="43"/>
      <c r="ZP225" s="43"/>
      <c r="ZQ225" s="43"/>
      <c r="ZR225" s="43"/>
      <c r="ZS225" s="43"/>
      <c r="ZT225" s="43"/>
      <c r="ZU225" s="43"/>
      <c r="ZV225" s="43"/>
      <c r="ZW225" s="43"/>
      <c r="ZX225" s="43"/>
      <c r="ZY225" s="43"/>
      <c r="ZZ225" s="43"/>
      <c r="AAA225" s="43"/>
      <c r="AAB225" s="43"/>
      <c r="AAC225" s="43"/>
      <c r="AAD225" s="43"/>
      <c r="AAE225" s="43"/>
      <c r="AAF225" s="43"/>
      <c r="AAG225" s="43"/>
      <c r="AAH225" s="43"/>
      <c r="AAI225" s="43"/>
      <c r="AAJ225" s="43"/>
      <c r="AAK225" s="43"/>
      <c r="AAL225" s="43"/>
      <c r="AAM225" s="43"/>
      <c r="AAN225" s="43"/>
      <c r="AAO225" s="43"/>
      <c r="AAP225" s="43"/>
      <c r="AAQ225" s="43"/>
      <c r="AAR225" s="43"/>
      <c r="AAS225" s="43"/>
      <c r="AAT225" s="43"/>
      <c r="AAU225" s="43"/>
      <c r="AAV225" s="43"/>
      <c r="AAW225" s="43"/>
      <c r="AAX225" s="43"/>
      <c r="AAY225" s="43"/>
      <c r="AAZ225" s="43"/>
      <c r="ABA225" s="43"/>
      <c r="ABB225" s="43"/>
      <c r="ABC225" s="43"/>
      <c r="ABD225" s="43"/>
      <c r="ABE225" s="43"/>
      <c r="ABF225" s="43"/>
      <c r="ABG225" s="43"/>
      <c r="ABH225" s="43"/>
      <c r="ABI225" s="43"/>
      <c r="ABJ225" s="43"/>
      <c r="ABK225" s="43"/>
      <c r="ABL225" s="43"/>
      <c r="ABM225" s="43"/>
      <c r="ABN225" s="43"/>
      <c r="ABO225" s="43"/>
      <c r="ABP225" s="43"/>
      <c r="ABQ225" s="43"/>
      <c r="ABR225" s="43"/>
      <c r="ABS225" s="43"/>
      <c r="ABT225" s="43"/>
      <c r="ABU225" s="43"/>
      <c r="ABV225" s="43"/>
      <c r="ABW225" s="43"/>
      <c r="ABX225" s="43"/>
      <c r="ABY225" s="43"/>
      <c r="ABZ225" s="43"/>
      <c r="ACA225" s="43"/>
      <c r="ACB225" s="43"/>
      <c r="ACC225" s="43"/>
      <c r="ACD225" s="43"/>
      <c r="ACE225" s="43"/>
      <c r="ACF225" s="43"/>
      <c r="ACG225" s="43"/>
      <c r="ACH225" s="43"/>
      <c r="ACI225" s="43"/>
      <c r="ACJ225" s="43"/>
      <c r="ACK225" s="43"/>
      <c r="ACL225" s="43"/>
      <c r="ACM225" s="43"/>
      <c r="ACN225" s="43"/>
      <c r="ACO225" s="43"/>
      <c r="ACP225" s="43"/>
      <c r="ACQ225" s="43"/>
      <c r="ACR225" s="43"/>
      <c r="ACS225" s="43"/>
      <c r="ACT225" s="43"/>
      <c r="ACU225" s="43"/>
      <c r="ACV225" s="43"/>
      <c r="ACW225" s="43"/>
      <c r="ACX225" s="43"/>
      <c r="ACY225" s="43"/>
      <c r="ACZ225" s="43"/>
      <c r="ADA225" s="43"/>
      <c r="ADB225" s="43"/>
      <c r="ADC225" s="43"/>
      <c r="ADD225" s="43"/>
      <c r="ADE225" s="43"/>
      <c r="ADF225" s="43"/>
      <c r="ADG225" s="43"/>
      <c r="ADH225" s="43"/>
      <c r="ADI225" s="43"/>
      <c r="ADJ225" s="43"/>
      <c r="ADK225" s="43"/>
      <c r="ADL225" s="43"/>
      <c r="ADM225" s="43"/>
      <c r="ADN225" s="43"/>
      <c r="ADO225" s="43"/>
      <c r="ADP225" s="43"/>
      <c r="ADQ225" s="43"/>
      <c r="ADR225" s="43"/>
      <c r="ADS225" s="43"/>
      <c r="ADT225" s="43"/>
      <c r="ADU225" s="43"/>
      <c r="ADV225" s="43"/>
      <c r="ADW225" s="43"/>
      <c r="ADX225" s="43"/>
      <c r="ADY225" s="43"/>
      <c r="ADZ225" s="43"/>
      <c r="AEA225" s="43"/>
      <c r="AEB225" s="43"/>
      <c r="AEC225" s="43"/>
      <c r="AED225" s="43"/>
      <c r="AEE225" s="43"/>
      <c r="AEF225" s="43"/>
      <c r="AEG225" s="43"/>
      <c r="AEH225" s="43"/>
      <c r="AEI225" s="43"/>
      <c r="AEJ225" s="43"/>
      <c r="AEK225" s="43"/>
      <c r="AEL225" s="43"/>
      <c r="AEM225" s="43"/>
      <c r="AEN225" s="43"/>
      <c r="AEO225" s="43"/>
      <c r="AEP225" s="43"/>
      <c r="AEQ225" s="43"/>
      <c r="AER225" s="43"/>
      <c r="AES225" s="43"/>
      <c r="AET225" s="43"/>
      <c r="AEU225" s="43"/>
      <c r="AEV225" s="43"/>
      <c r="AEW225" s="43"/>
      <c r="AEX225" s="43"/>
      <c r="AEY225" s="43"/>
      <c r="AEZ225" s="43"/>
      <c r="AFA225" s="43"/>
      <c r="AFB225" s="43"/>
      <c r="AFC225" s="43"/>
      <c r="AFD225" s="43"/>
      <c r="AFE225" s="43"/>
      <c r="AFF225" s="43"/>
      <c r="AFG225" s="43"/>
      <c r="AFH225" s="43"/>
      <c r="AFI225" s="43"/>
      <c r="AFJ225" s="43"/>
      <c r="AFK225" s="43"/>
      <c r="AFL225" s="43"/>
      <c r="AFM225" s="43"/>
      <c r="AFN225" s="43"/>
      <c r="AFO225" s="43"/>
      <c r="AFP225" s="43"/>
      <c r="AFQ225" s="43"/>
      <c r="AFR225" s="43"/>
      <c r="AFS225" s="43"/>
      <c r="AFT225" s="43"/>
      <c r="AFU225" s="43"/>
      <c r="AFV225" s="43"/>
      <c r="AFW225" s="43"/>
      <c r="AFX225" s="43"/>
      <c r="AFY225" s="43"/>
      <c r="AFZ225" s="43"/>
      <c r="AGA225" s="43"/>
      <c r="AGB225" s="43"/>
      <c r="AGC225" s="43"/>
      <c r="AGD225" s="43"/>
      <c r="AGE225" s="43"/>
      <c r="AGF225" s="43"/>
      <c r="AGG225" s="43"/>
      <c r="AGH225" s="43"/>
      <c r="AGI225" s="43"/>
      <c r="AGJ225" s="43"/>
      <c r="AGK225" s="43"/>
      <c r="AGL225" s="43"/>
      <c r="AGM225" s="43"/>
      <c r="AGN225" s="43"/>
      <c r="AGO225" s="43"/>
      <c r="AGP225" s="43"/>
      <c r="AGQ225" s="43"/>
      <c r="AGR225" s="43"/>
      <c r="AGS225" s="43"/>
      <c r="AGT225" s="43"/>
      <c r="AGU225" s="43"/>
      <c r="AGV225" s="43"/>
      <c r="AGW225" s="43"/>
      <c r="AGX225" s="43"/>
      <c r="AGY225" s="43"/>
      <c r="AGZ225" s="43"/>
      <c r="AHA225" s="43"/>
      <c r="AHB225" s="43"/>
      <c r="AHC225" s="43"/>
      <c r="AHD225" s="43"/>
      <c r="AHE225" s="43"/>
      <c r="AHF225" s="43"/>
      <c r="AHG225" s="43"/>
      <c r="AHH225" s="43"/>
      <c r="AHI225" s="43"/>
      <c r="AHJ225" s="43"/>
      <c r="AHK225" s="43"/>
      <c r="AHL225" s="43"/>
      <c r="AHM225" s="43"/>
      <c r="AHN225" s="43"/>
      <c r="AHO225" s="43"/>
      <c r="AHP225" s="43"/>
      <c r="AHQ225" s="43"/>
      <c r="AHR225" s="43"/>
      <c r="AHS225" s="43"/>
      <c r="AHT225" s="43"/>
      <c r="AHU225" s="43"/>
      <c r="AHV225" s="43"/>
      <c r="AHW225" s="43"/>
      <c r="AHX225" s="43"/>
      <c r="AHY225" s="43"/>
      <c r="AHZ225" s="43"/>
      <c r="AIA225" s="43"/>
      <c r="AIB225" s="43"/>
      <c r="AIC225" s="43"/>
      <c r="AID225" s="43"/>
      <c r="AIE225" s="43"/>
      <c r="AIF225" s="43"/>
      <c r="AIG225" s="43"/>
      <c r="AIH225" s="43"/>
      <c r="AII225" s="43"/>
      <c r="AIJ225" s="43"/>
      <c r="AIK225" s="43"/>
      <c r="AIL225" s="43"/>
      <c r="AIM225" s="43"/>
      <c r="AIN225" s="43"/>
      <c r="AIO225" s="43"/>
      <c r="AIP225" s="43"/>
      <c r="AIQ225" s="43"/>
      <c r="AIR225" s="43"/>
      <c r="AIS225" s="43"/>
      <c r="AIT225" s="43"/>
      <c r="AIU225" s="43"/>
      <c r="AIV225" s="43"/>
      <c r="AIW225" s="43"/>
      <c r="AIX225" s="43"/>
      <c r="AIY225" s="43"/>
      <c r="AIZ225" s="43"/>
      <c r="AJA225" s="43"/>
      <c r="AJB225" s="43"/>
      <c r="AJC225" s="43"/>
      <c r="AJD225" s="43"/>
      <c r="AJE225" s="43"/>
      <c r="AJF225" s="43"/>
      <c r="AJG225" s="43"/>
      <c r="AJH225" s="43"/>
      <c r="AJI225" s="43"/>
      <c r="AJJ225" s="43"/>
      <c r="AJK225" s="43"/>
      <c r="AJL225" s="43"/>
      <c r="AJM225" s="43"/>
      <c r="AJN225" s="43"/>
      <c r="AJO225" s="43"/>
      <c r="AJP225" s="43"/>
      <c r="AJQ225" s="43"/>
      <c r="AJR225" s="43"/>
      <c r="AJS225" s="43"/>
      <c r="AJT225" s="43"/>
      <c r="AJU225" s="43"/>
      <c r="AJV225" s="43"/>
      <c r="AJW225" s="43"/>
      <c r="AJX225" s="43"/>
      <c r="AJY225" s="43"/>
      <c r="AJZ225" s="43"/>
      <c r="AKA225" s="43"/>
      <c r="AKB225" s="43"/>
      <c r="AKC225" s="43"/>
      <c r="AKD225" s="43"/>
      <c r="AKE225" s="43"/>
      <c r="AKF225" s="43"/>
      <c r="AKG225" s="43"/>
      <c r="AKH225" s="43"/>
      <c r="AKI225" s="43"/>
      <c r="AKJ225" s="43"/>
      <c r="AKK225" s="43"/>
      <c r="AKL225" s="43"/>
      <c r="AKM225" s="43"/>
      <c r="AKN225" s="43"/>
      <c r="AKO225" s="43"/>
      <c r="AKP225" s="43"/>
      <c r="AKQ225" s="43"/>
      <c r="AKR225" s="43"/>
      <c r="AKS225" s="43"/>
      <c r="AKT225" s="43"/>
      <c r="AKU225" s="43"/>
      <c r="AKV225" s="43"/>
      <c r="AKW225" s="43"/>
      <c r="AKX225" s="43"/>
      <c r="AKY225" s="43"/>
      <c r="AKZ225" s="43"/>
      <c r="ALA225" s="43"/>
      <c r="ALB225" s="43"/>
      <c r="ALC225" s="43"/>
      <c r="ALD225" s="43"/>
      <c r="ALE225" s="43"/>
      <c r="ALF225" s="43"/>
      <c r="ALG225" s="43"/>
      <c r="ALH225" s="43"/>
      <c r="ALI225" s="43"/>
      <c r="ALJ225" s="43"/>
      <c r="ALK225" s="43"/>
      <c r="ALL225" s="43"/>
      <c r="ALM225" s="43"/>
      <c r="ALN225" s="43"/>
      <c r="ALO225" s="43"/>
      <c r="ALP225" s="43"/>
      <c r="ALQ225" s="43"/>
      <c r="ALR225" s="43"/>
      <c r="ALS225" s="43"/>
      <c r="ALT225" s="43"/>
      <c r="ALU225" s="43"/>
      <c r="ALV225" s="43"/>
      <c r="ALW225" s="43"/>
      <c r="ALX225" s="43"/>
      <c r="ALY225" s="43"/>
      <c r="ALZ225" s="43"/>
      <c r="AMA225" s="43"/>
      <c r="AMB225" s="43"/>
      <c r="AMC225" s="43"/>
      <c r="AMD225" s="43"/>
      <c r="AME225" s="43"/>
      <c r="AMF225" s="43"/>
      <c r="AMG225" s="43"/>
      <c r="AMH225" s="43"/>
      <c r="AMI225" s="43"/>
      <c r="AMJ225" s="43"/>
      <c r="AMK225" s="43"/>
      <c r="AML225" s="43"/>
      <c r="AMM225" s="43"/>
      <c r="AMN225" s="43"/>
      <c r="AMO225" s="43"/>
      <c r="AMP225" s="43"/>
      <c r="AMQ225" s="43"/>
      <c r="AMR225" s="43"/>
      <c r="AMS225" s="43"/>
      <c r="AMT225" s="43"/>
    </row>
    <row r="226" spans="1:1034" hidden="1" x14ac:dyDescent="0.2">
      <c r="A226" s="326"/>
      <c r="B226" s="44">
        <v>51</v>
      </c>
      <c r="C226" s="45" t="s">
        <v>59</v>
      </c>
      <c r="D226" s="388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3"/>
      <c r="JA226" s="43"/>
      <c r="JB226" s="43"/>
      <c r="JC226" s="43"/>
      <c r="JD226" s="43"/>
      <c r="JE226" s="43"/>
      <c r="JF226" s="43"/>
      <c r="JG226" s="43"/>
      <c r="JH226" s="43"/>
      <c r="JI226" s="43"/>
      <c r="JJ226" s="43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3"/>
      <c r="KI226" s="43"/>
      <c r="KJ226" s="43"/>
      <c r="KK226" s="43"/>
      <c r="KL226" s="43"/>
      <c r="KM226" s="43"/>
      <c r="KN226" s="43"/>
      <c r="KO226" s="43"/>
      <c r="KP226" s="43"/>
      <c r="KQ226" s="43"/>
      <c r="KR226" s="43"/>
      <c r="KS226" s="43"/>
      <c r="KT226" s="43"/>
      <c r="KU226" s="43"/>
      <c r="KV226" s="43"/>
      <c r="KW226" s="43"/>
      <c r="KX226" s="43"/>
      <c r="KY226" s="43"/>
      <c r="KZ226" s="43"/>
      <c r="LA226" s="43"/>
      <c r="LB226" s="43"/>
      <c r="LC226" s="43"/>
      <c r="LD226" s="43"/>
      <c r="LE226" s="43"/>
      <c r="LF226" s="43"/>
      <c r="LG226" s="43"/>
      <c r="LH226" s="43"/>
      <c r="LI226" s="43"/>
      <c r="LJ226" s="43"/>
      <c r="LK226" s="43"/>
      <c r="LL226" s="43"/>
      <c r="LM226" s="43"/>
      <c r="LN226" s="43"/>
      <c r="LO226" s="43"/>
      <c r="LP226" s="43"/>
      <c r="LQ226" s="43"/>
      <c r="LR226" s="43"/>
      <c r="LS226" s="43"/>
      <c r="LT226" s="43"/>
      <c r="LU226" s="43"/>
      <c r="LV226" s="43"/>
      <c r="LW226" s="43"/>
      <c r="LX226" s="43"/>
      <c r="LY226" s="43"/>
      <c r="LZ226" s="43"/>
      <c r="MA226" s="43"/>
      <c r="MB226" s="43"/>
      <c r="MC226" s="43"/>
      <c r="MD226" s="43"/>
      <c r="ME226" s="43"/>
      <c r="MF226" s="43"/>
      <c r="MG226" s="43"/>
      <c r="MH226" s="43"/>
      <c r="MI226" s="43"/>
      <c r="MJ226" s="43"/>
      <c r="MK226" s="43"/>
      <c r="ML226" s="43"/>
      <c r="MM226" s="43"/>
      <c r="MN226" s="43"/>
      <c r="MO226" s="43"/>
      <c r="MP226" s="43"/>
      <c r="MQ226" s="43"/>
      <c r="MR226" s="43"/>
      <c r="MS226" s="43"/>
      <c r="MT226" s="43"/>
      <c r="MU226" s="43"/>
      <c r="MV226" s="43"/>
      <c r="MW226" s="43"/>
      <c r="MX226" s="43"/>
      <c r="MY226" s="43"/>
      <c r="MZ226" s="43"/>
      <c r="NA226" s="43"/>
      <c r="NB226" s="43"/>
      <c r="NC226" s="43"/>
      <c r="ND226" s="43"/>
      <c r="NE226" s="43"/>
      <c r="NF226" s="43"/>
      <c r="NG226" s="43"/>
      <c r="NH226" s="43"/>
      <c r="NI226" s="43"/>
      <c r="NJ226" s="43"/>
      <c r="NK226" s="43"/>
      <c r="NL226" s="43"/>
      <c r="NM226" s="43"/>
      <c r="NN226" s="43"/>
      <c r="NO226" s="43"/>
      <c r="NP226" s="43"/>
      <c r="NQ226" s="43"/>
      <c r="NR226" s="43"/>
      <c r="NS226" s="43"/>
      <c r="NT226" s="43"/>
      <c r="NU226" s="43"/>
      <c r="NV226" s="43"/>
      <c r="NW226" s="43"/>
      <c r="NX226" s="43"/>
      <c r="NY226" s="43"/>
      <c r="NZ226" s="43"/>
      <c r="OA226" s="43"/>
      <c r="OB226" s="43"/>
      <c r="OC226" s="43"/>
      <c r="OD226" s="43"/>
      <c r="OE226" s="43"/>
      <c r="OF226" s="43"/>
      <c r="OG226" s="43"/>
      <c r="OH226" s="43"/>
      <c r="OI226" s="43"/>
      <c r="OJ226" s="43"/>
      <c r="OK226" s="43"/>
      <c r="OL226" s="43"/>
      <c r="OM226" s="43"/>
      <c r="ON226" s="43"/>
      <c r="OO226" s="43"/>
      <c r="OP226" s="43"/>
      <c r="OQ226" s="43"/>
      <c r="OR226" s="43"/>
      <c r="OS226" s="43"/>
      <c r="OT226" s="43"/>
      <c r="OU226" s="43"/>
      <c r="OV226" s="43"/>
      <c r="OW226" s="43"/>
      <c r="OX226" s="43"/>
      <c r="OY226" s="43"/>
      <c r="OZ226" s="43"/>
      <c r="PA226" s="43"/>
      <c r="PB226" s="43"/>
      <c r="PC226" s="43"/>
      <c r="PD226" s="43"/>
      <c r="PE226" s="43"/>
      <c r="PF226" s="43"/>
      <c r="PG226" s="43"/>
      <c r="PH226" s="43"/>
      <c r="PI226" s="43"/>
      <c r="PJ226" s="43"/>
      <c r="PK226" s="43"/>
      <c r="PL226" s="43"/>
      <c r="PM226" s="43"/>
      <c r="PN226" s="43"/>
      <c r="PO226" s="43"/>
      <c r="PP226" s="43"/>
      <c r="PQ226" s="43"/>
      <c r="PR226" s="43"/>
      <c r="PS226" s="43"/>
      <c r="PT226" s="43"/>
      <c r="PU226" s="43"/>
      <c r="PV226" s="43"/>
      <c r="PW226" s="43"/>
      <c r="PX226" s="43"/>
      <c r="PY226" s="43"/>
      <c r="PZ226" s="43"/>
      <c r="QA226" s="43"/>
      <c r="QB226" s="43"/>
      <c r="QC226" s="43"/>
      <c r="QD226" s="43"/>
      <c r="QE226" s="43"/>
      <c r="QF226" s="43"/>
      <c r="QG226" s="43"/>
      <c r="QH226" s="43"/>
      <c r="QI226" s="43"/>
      <c r="QJ226" s="43"/>
      <c r="QK226" s="43"/>
      <c r="QL226" s="43"/>
      <c r="QM226" s="43"/>
      <c r="QN226" s="43"/>
      <c r="QO226" s="43"/>
      <c r="QP226" s="43"/>
      <c r="QQ226" s="43"/>
      <c r="QR226" s="43"/>
      <c r="QS226" s="43"/>
      <c r="QT226" s="43"/>
      <c r="QU226" s="43"/>
      <c r="QV226" s="43"/>
      <c r="QW226" s="43"/>
      <c r="QX226" s="43"/>
      <c r="QY226" s="43"/>
      <c r="QZ226" s="43"/>
      <c r="RA226" s="43"/>
      <c r="RB226" s="43"/>
      <c r="RC226" s="43"/>
      <c r="RD226" s="43"/>
      <c r="RE226" s="43"/>
      <c r="RF226" s="43"/>
      <c r="RG226" s="43"/>
      <c r="RH226" s="43"/>
      <c r="RI226" s="43"/>
      <c r="RJ226" s="43"/>
      <c r="RK226" s="43"/>
      <c r="RL226" s="43"/>
      <c r="RM226" s="43"/>
      <c r="RN226" s="43"/>
      <c r="RO226" s="43"/>
      <c r="RP226" s="43"/>
      <c r="RQ226" s="43"/>
      <c r="RR226" s="43"/>
      <c r="RS226" s="43"/>
      <c r="RT226" s="43"/>
      <c r="RU226" s="43"/>
      <c r="RV226" s="43"/>
      <c r="RW226" s="43"/>
      <c r="RX226" s="43"/>
      <c r="RY226" s="43"/>
      <c r="RZ226" s="43"/>
      <c r="SA226" s="43"/>
      <c r="SB226" s="43"/>
      <c r="SC226" s="43"/>
      <c r="SD226" s="43"/>
      <c r="SE226" s="43"/>
      <c r="SF226" s="43"/>
      <c r="SG226" s="43"/>
      <c r="SH226" s="43"/>
      <c r="SI226" s="43"/>
      <c r="SJ226" s="43"/>
      <c r="SK226" s="43"/>
      <c r="SL226" s="43"/>
      <c r="SM226" s="43"/>
      <c r="SN226" s="43"/>
      <c r="SO226" s="43"/>
      <c r="SP226" s="43"/>
      <c r="SQ226" s="43"/>
      <c r="SR226" s="43"/>
      <c r="SS226" s="43"/>
      <c r="ST226" s="43"/>
      <c r="SU226" s="43"/>
      <c r="SV226" s="43"/>
      <c r="SW226" s="43"/>
      <c r="SX226" s="43"/>
      <c r="SY226" s="43"/>
      <c r="SZ226" s="43"/>
      <c r="TA226" s="43"/>
      <c r="TB226" s="43"/>
      <c r="TC226" s="43"/>
      <c r="TD226" s="43"/>
      <c r="TE226" s="43"/>
      <c r="TF226" s="43"/>
      <c r="TG226" s="43"/>
      <c r="TH226" s="43"/>
      <c r="TI226" s="43"/>
      <c r="TJ226" s="43"/>
      <c r="TK226" s="43"/>
      <c r="TL226" s="43"/>
      <c r="TM226" s="43"/>
      <c r="TN226" s="43"/>
      <c r="TO226" s="43"/>
      <c r="TP226" s="43"/>
      <c r="TQ226" s="43"/>
      <c r="TR226" s="43"/>
      <c r="TS226" s="43"/>
      <c r="TT226" s="43"/>
      <c r="TU226" s="43"/>
      <c r="TV226" s="43"/>
      <c r="TW226" s="43"/>
      <c r="TX226" s="43"/>
      <c r="TY226" s="43"/>
      <c r="TZ226" s="43"/>
      <c r="UA226" s="43"/>
      <c r="UB226" s="43"/>
      <c r="UC226" s="43"/>
      <c r="UD226" s="43"/>
      <c r="UE226" s="43"/>
      <c r="UF226" s="43"/>
      <c r="UG226" s="43"/>
      <c r="UH226" s="43"/>
      <c r="UI226" s="43"/>
      <c r="UJ226" s="43"/>
      <c r="UK226" s="43"/>
      <c r="UL226" s="43"/>
      <c r="UM226" s="43"/>
      <c r="UN226" s="43"/>
      <c r="UO226" s="43"/>
      <c r="UP226" s="43"/>
      <c r="UQ226" s="43"/>
      <c r="UR226" s="43"/>
      <c r="US226" s="43"/>
      <c r="UT226" s="43"/>
      <c r="UU226" s="43"/>
      <c r="UV226" s="43"/>
      <c r="UW226" s="43"/>
      <c r="UX226" s="43"/>
      <c r="UY226" s="43"/>
      <c r="UZ226" s="43"/>
      <c r="VA226" s="43"/>
      <c r="VB226" s="43"/>
      <c r="VC226" s="43"/>
      <c r="VD226" s="43"/>
      <c r="VE226" s="43"/>
      <c r="VF226" s="43"/>
      <c r="VG226" s="43"/>
      <c r="VH226" s="43"/>
      <c r="VI226" s="43"/>
      <c r="VJ226" s="43"/>
      <c r="VK226" s="43"/>
      <c r="VL226" s="43"/>
      <c r="VM226" s="43"/>
      <c r="VN226" s="43"/>
      <c r="VO226" s="43"/>
      <c r="VP226" s="43"/>
      <c r="VQ226" s="43"/>
      <c r="VR226" s="43"/>
      <c r="VS226" s="43"/>
      <c r="VT226" s="43"/>
      <c r="VU226" s="43"/>
      <c r="VV226" s="43"/>
      <c r="VW226" s="43"/>
      <c r="VX226" s="43"/>
      <c r="VY226" s="43"/>
      <c r="VZ226" s="43"/>
      <c r="WA226" s="43"/>
      <c r="WB226" s="43"/>
      <c r="WC226" s="43"/>
      <c r="WD226" s="43"/>
      <c r="WE226" s="43"/>
      <c r="WF226" s="43"/>
      <c r="WG226" s="43"/>
      <c r="WH226" s="43"/>
      <c r="WI226" s="43"/>
      <c r="WJ226" s="43"/>
      <c r="WK226" s="43"/>
      <c r="WL226" s="43"/>
      <c r="WM226" s="43"/>
      <c r="WN226" s="43"/>
      <c r="WO226" s="43"/>
      <c r="WP226" s="43"/>
      <c r="WQ226" s="43"/>
      <c r="WR226" s="43"/>
      <c r="WS226" s="43"/>
      <c r="WT226" s="43"/>
      <c r="WU226" s="43"/>
      <c r="WV226" s="43"/>
      <c r="WW226" s="43"/>
      <c r="WX226" s="43"/>
      <c r="WY226" s="43"/>
      <c r="WZ226" s="43"/>
      <c r="XA226" s="43"/>
      <c r="XB226" s="43"/>
      <c r="XC226" s="43"/>
      <c r="XD226" s="43"/>
      <c r="XE226" s="43"/>
      <c r="XF226" s="43"/>
      <c r="XG226" s="43"/>
      <c r="XH226" s="43"/>
      <c r="XI226" s="43"/>
      <c r="XJ226" s="43"/>
      <c r="XK226" s="43"/>
      <c r="XL226" s="43"/>
      <c r="XM226" s="43"/>
      <c r="XN226" s="43"/>
      <c r="XO226" s="43"/>
      <c r="XP226" s="43"/>
      <c r="XQ226" s="43"/>
      <c r="XR226" s="43"/>
      <c r="XS226" s="43"/>
      <c r="XT226" s="43"/>
      <c r="XU226" s="43"/>
      <c r="XV226" s="43"/>
      <c r="XW226" s="43"/>
      <c r="XX226" s="43"/>
      <c r="XY226" s="43"/>
      <c r="XZ226" s="43"/>
      <c r="YA226" s="43"/>
      <c r="YB226" s="43"/>
      <c r="YC226" s="43"/>
      <c r="YD226" s="43"/>
      <c r="YE226" s="43"/>
      <c r="YF226" s="43"/>
      <c r="YG226" s="43"/>
      <c r="YH226" s="43"/>
      <c r="YI226" s="43"/>
      <c r="YJ226" s="43"/>
      <c r="YK226" s="43"/>
      <c r="YL226" s="43"/>
      <c r="YM226" s="43"/>
      <c r="YN226" s="43"/>
      <c r="YO226" s="43"/>
      <c r="YP226" s="43"/>
      <c r="YQ226" s="43"/>
      <c r="YR226" s="43"/>
      <c r="YS226" s="43"/>
      <c r="YT226" s="43"/>
      <c r="YU226" s="43"/>
      <c r="YV226" s="43"/>
      <c r="YW226" s="43"/>
      <c r="YX226" s="43"/>
      <c r="YY226" s="43"/>
      <c r="YZ226" s="43"/>
      <c r="ZA226" s="43"/>
      <c r="ZB226" s="43"/>
      <c r="ZC226" s="43"/>
      <c r="ZD226" s="43"/>
      <c r="ZE226" s="43"/>
      <c r="ZF226" s="43"/>
      <c r="ZG226" s="43"/>
      <c r="ZH226" s="43"/>
      <c r="ZI226" s="43"/>
      <c r="ZJ226" s="43"/>
      <c r="ZK226" s="43"/>
      <c r="ZL226" s="43"/>
      <c r="ZM226" s="43"/>
      <c r="ZN226" s="43"/>
      <c r="ZO226" s="43"/>
      <c r="ZP226" s="43"/>
      <c r="ZQ226" s="43"/>
      <c r="ZR226" s="43"/>
      <c r="ZS226" s="43"/>
      <c r="ZT226" s="43"/>
      <c r="ZU226" s="43"/>
      <c r="ZV226" s="43"/>
      <c r="ZW226" s="43"/>
      <c r="ZX226" s="43"/>
      <c r="ZY226" s="43"/>
      <c r="ZZ226" s="43"/>
      <c r="AAA226" s="43"/>
      <c r="AAB226" s="43"/>
      <c r="AAC226" s="43"/>
      <c r="AAD226" s="43"/>
      <c r="AAE226" s="43"/>
      <c r="AAF226" s="43"/>
      <c r="AAG226" s="43"/>
      <c r="AAH226" s="43"/>
      <c r="AAI226" s="43"/>
      <c r="AAJ226" s="43"/>
      <c r="AAK226" s="43"/>
      <c r="AAL226" s="43"/>
      <c r="AAM226" s="43"/>
      <c r="AAN226" s="43"/>
      <c r="AAO226" s="43"/>
      <c r="AAP226" s="43"/>
      <c r="AAQ226" s="43"/>
      <c r="AAR226" s="43"/>
      <c r="AAS226" s="43"/>
      <c r="AAT226" s="43"/>
      <c r="AAU226" s="43"/>
      <c r="AAV226" s="43"/>
      <c r="AAW226" s="43"/>
      <c r="AAX226" s="43"/>
      <c r="AAY226" s="43"/>
      <c r="AAZ226" s="43"/>
      <c r="ABA226" s="43"/>
      <c r="ABB226" s="43"/>
      <c r="ABC226" s="43"/>
      <c r="ABD226" s="43"/>
      <c r="ABE226" s="43"/>
      <c r="ABF226" s="43"/>
      <c r="ABG226" s="43"/>
      <c r="ABH226" s="43"/>
      <c r="ABI226" s="43"/>
      <c r="ABJ226" s="43"/>
      <c r="ABK226" s="43"/>
      <c r="ABL226" s="43"/>
      <c r="ABM226" s="43"/>
      <c r="ABN226" s="43"/>
      <c r="ABO226" s="43"/>
      <c r="ABP226" s="43"/>
      <c r="ABQ226" s="43"/>
      <c r="ABR226" s="43"/>
      <c r="ABS226" s="43"/>
      <c r="ABT226" s="43"/>
      <c r="ABU226" s="43"/>
      <c r="ABV226" s="43"/>
      <c r="ABW226" s="43"/>
      <c r="ABX226" s="43"/>
      <c r="ABY226" s="43"/>
      <c r="ABZ226" s="43"/>
      <c r="ACA226" s="43"/>
      <c r="ACB226" s="43"/>
      <c r="ACC226" s="43"/>
      <c r="ACD226" s="43"/>
      <c r="ACE226" s="43"/>
      <c r="ACF226" s="43"/>
      <c r="ACG226" s="43"/>
      <c r="ACH226" s="43"/>
      <c r="ACI226" s="43"/>
      <c r="ACJ226" s="43"/>
      <c r="ACK226" s="43"/>
      <c r="ACL226" s="43"/>
      <c r="ACM226" s="43"/>
      <c r="ACN226" s="43"/>
      <c r="ACO226" s="43"/>
      <c r="ACP226" s="43"/>
      <c r="ACQ226" s="43"/>
      <c r="ACR226" s="43"/>
      <c r="ACS226" s="43"/>
      <c r="ACT226" s="43"/>
      <c r="ACU226" s="43"/>
      <c r="ACV226" s="43"/>
      <c r="ACW226" s="43"/>
      <c r="ACX226" s="43"/>
      <c r="ACY226" s="43"/>
      <c r="ACZ226" s="43"/>
      <c r="ADA226" s="43"/>
      <c r="ADB226" s="43"/>
      <c r="ADC226" s="43"/>
      <c r="ADD226" s="43"/>
      <c r="ADE226" s="43"/>
      <c r="ADF226" s="43"/>
      <c r="ADG226" s="43"/>
      <c r="ADH226" s="43"/>
      <c r="ADI226" s="43"/>
      <c r="ADJ226" s="43"/>
      <c r="ADK226" s="43"/>
      <c r="ADL226" s="43"/>
      <c r="ADM226" s="43"/>
      <c r="ADN226" s="43"/>
      <c r="ADO226" s="43"/>
      <c r="ADP226" s="43"/>
      <c r="ADQ226" s="43"/>
      <c r="ADR226" s="43"/>
      <c r="ADS226" s="43"/>
      <c r="ADT226" s="43"/>
      <c r="ADU226" s="43"/>
      <c r="ADV226" s="43"/>
      <c r="ADW226" s="43"/>
      <c r="ADX226" s="43"/>
      <c r="ADY226" s="43"/>
      <c r="ADZ226" s="43"/>
      <c r="AEA226" s="43"/>
      <c r="AEB226" s="43"/>
      <c r="AEC226" s="43"/>
      <c r="AED226" s="43"/>
      <c r="AEE226" s="43"/>
      <c r="AEF226" s="43"/>
      <c r="AEG226" s="43"/>
      <c r="AEH226" s="43"/>
      <c r="AEI226" s="43"/>
      <c r="AEJ226" s="43"/>
      <c r="AEK226" s="43"/>
      <c r="AEL226" s="43"/>
      <c r="AEM226" s="43"/>
      <c r="AEN226" s="43"/>
      <c r="AEO226" s="43"/>
      <c r="AEP226" s="43"/>
      <c r="AEQ226" s="43"/>
      <c r="AER226" s="43"/>
      <c r="AES226" s="43"/>
      <c r="AET226" s="43"/>
      <c r="AEU226" s="43"/>
      <c r="AEV226" s="43"/>
      <c r="AEW226" s="43"/>
      <c r="AEX226" s="43"/>
      <c r="AEY226" s="43"/>
      <c r="AEZ226" s="43"/>
      <c r="AFA226" s="43"/>
      <c r="AFB226" s="43"/>
      <c r="AFC226" s="43"/>
      <c r="AFD226" s="43"/>
      <c r="AFE226" s="43"/>
      <c r="AFF226" s="43"/>
      <c r="AFG226" s="43"/>
      <c r="AFH226" s="43"/>
      <c r="AFI226" s="43"/>
      <c r="AFJ226" s="43"/>
      <c r="AFK226" s="43"/>
      <c r="AFL226" s="43"/>
      <c r="AFM226" s="43"/>
      <c r="AFN226" s="43"/>
      <c r="AFO226" s="43"/>
      <c r="AFP226" s="43"/>
      <c r="AFQ226" s="43"/>
      <c r="AFR226" s="43"/>
      <c r="AFS226" s="43"/>
      <c r="AFT226" s="43"/>
      <c r="AFU226" s="43"/>
      <c r="AFV226" s="43"/>
      <c r="AFW226" s="43"/>
      <c r="AFX226" s="43"/>
      <c r="AFY226" s="43"/>
      <c r="AFZ226" s="43"/>
      <c r="AGA226" s="43"/>
      <c r="AGB226" s="43"/>
      <c r="AGC226" s="43"/>
      <c r="AGD226" s="43"/>
      <c r="AGE226" s="43"/>
      <c r="AGF226" s="43"/>
      <c r="AGG226" s="43"/>
      <c r="AGH226" s="43"/>
      <c r="AGI226" s="43"/>
      <c r="AGJ226" s="43"/>
      <c r="AGK226" s="43"/>
      <c r="AGL226" s="43"/>
      <c r="AGM226" s="43"/>
      <c r="AGN226" s="43"/>
      <c r="AGO226" s="43"/>
      <c r="AGP226" s="43"/>
      <c r="AGQ226" s="43"/>
      <c r="AGR226" s="43"/>
      <c r="AGS226" s="43"/>
      <c r="AGT226" s="43"/>
      <c r="AGU226" s="43"/>
      <c r="AGV226" s="43"/>
      <c r="AGW226" s="43"/>
      <c r="AGX226" s="43"/>
      <c r="AGY226" s="43"/>
      <c r="AGZ226" s="43"/>
      <c r="AHA226" s="43"/>
      <c r="AHB226" s="43"/>
      <c r="AHC226" s="43"/>
      <c r="AHD226" s="43"/>
      <c r="AHE226" s="43"/>
      <c r="AHF226" s="43"/>
      <c r="AHG226" s="43"/>
      <c r="AHH226" s="43"/>
      <c r="AHI226" s="43"/>
      <c r="AHJ226" s="43"/>
      <c r="AHK226" s="43"/>
      <c r="AHL226" s="43"/>
      <c r="AHM226" s="43"/>
      <c r="AHN226" s="43"/>
      <c r="AHO226" s="43"/>
      <c r="AHP226" s="43"/>
      <c r="AHQ226" s="43"/>
      <c r="AHR226" s="43"/>
      <c r="AHS226" s="43"/>
      <c r="AHT226" s="43"/>
      <c r="AHU226" s="43"/>
      <c r="AHV226" s="43"/>
      <c r="AHW226" s="43"/>
      <c r="AHX226" s="43"/>
      <c r="AHY226" s="43"/>
      <c r="AHZ226" s="43"/>
      <c r="AIA226" s="43"/>
      <c r="AIB226" s="43"/>
      <c r="AIC226" s="43"/>
      <c r="AID226" s="43"/>
      <c r="AIE226" s="43"/>
      <c r="AIF226" s="43"/>
      <c r="AIG226" s="43"/>
      <c r="AIH226" s="43"/>
      <c r="AII226" s="43"/>
      <c r="AIJ226" s="43"/>
      <c r="AIK226" s="43"/>
      <c r="AIL226" s="43"/>
      <c r="AIM226" s="43"/>
      <c r="AIN226" s="43"/>
      <c r="AIO226" s="43"/>
      <c r="AIP226" s="43"/>
      <c r="AIQ226" s="43"/>
      <c r="AIR226" s="43"/>
      <c r="AIS226" s="43"/>
      <c r="AIT226" s="43"/>
      <c r="AIU226" s="43"/>
      <c r="AIV226" s="43"/>
      <c r="AIW226" s="43"/>
      <c r="AIX226" s="43"/>
      <c r="AIY226" s="43"/>
      <c r="AIZ226" s="43"/>
      <c r="AJA226" s="43"/>
      <c r="AJB226" s="43"/>
      <c r="AJC226" s="43"/>
      <c r="AJD226" s="43"/>
      <c r="AJE226" s="43"/>
      <c r="AJF226" s="43"/>
      <c r="AJG226" s="43"/>
      <c r="AJH226" s="43"/>
      <c r="AJI226" s="43"/>
      <c r="AJJ226" s="43"/>
      <c r="AJK226" s="43"/>
      <c r="AJL226" s="43"/>
      <c r="AJM226" s="43"/>
      <c r="AJN226" s="43"/>
      <c r="AJO226" s="43"/>
      <c r="AJP226" s="43"/>
      <c r="AJQ226" s="43"/>
      <c r="AJR226" s="43"/>
      <c r="AJS226" s="43"/>
      <c r="AJT226" s="43"/>
      <c r="AJU226" s="43"/>
      <c r="AJV226" s="43"/>
      <c r="AJW226" s="43"/>
      <c r="AJX226" s="43"/>
      <c r="AJY226" s="43"/>
      <c r="AJZ226" s="43"/>
      <c r="AKA226" s="43"/>
      <c r="AKB226" s="43"/>
      <c r="AKC226" s="43"/>
      <c r="AKD226" s="43"/>
      <c r="AKE226" s="43"/>
      <c r="AKF226" s="43"/>
      <c r="AKG226" s="43"/>
      <c r="AKH226" s="43"/>
      <c r="AKI226" s="43"/>
      <c r="AKJ226" s="43"/>
      <c r="AKK226" s="43"/>
      <c r="AKL226" s="43"/>
      <c r="AKM226" s="43"/>
      <c r="AKN226" s="43"/>
      <c r="AKO226" s="43"/>
      <c r="AKP226" s="43"/>
      <c r="AKQ226" s="43"/>
      <c r="AKR226" s="43"/>
      <c r="AKS226" s="43"/>
      <c r="AKT226" s="43"/>
      <c r="AKU226" s="43"/>
      <c r="AKV226" s="43"/>
      <c r="AKW226" s="43"/>
      <c r="AKX226" s="43"/>
      <c r="AKY226" s="43"/>
      <c r="AKZ226" s="43"/>
      <c r="ALA226" s="43"/>
      <c r="ALB226" s="43"/>
      <c r="ALC226" s="43"/>
      <c r="ALD226" s="43"/>
      <c r="ALE226" s="43"/>
      <c r="ALF226" s="43"/>
      <c r="ALG226" s="43"/>
      <c r="ALH226" s="43"/>
      <c r="ALI226" s="43"/>
      <c r="ALJ226" s="43"/>
      <c r="ALK226" s="43"/>
      <c r="ALL226" s="43"/>
      <c r="ALM226" s="43"/>
      <c r="ALN226" s="43"/>
      <c r="ALO226" s="43"/>
      <c r="ALP226" s="43"/>
      <c r="ALQ226" s="43"/>
      <c r="ALR226" s="43"/>
      <c r="ALS226" s="43"/>
      <c r="ALT226" s="43"/>
      <c r="ALU226" s="43"/>
      <c r="ALV226" s="43"/>
      <c r="ALW226" s="43"/>
      <c r="ALX226" s="43"/>
      <c r="ALY226" s="43"/>
      <c r="ALZ226" s="43"/>
      <c r="AMA226" s="43"/>
      <c r="AMB226" s="43"/>
      <c r="AMC226" s="43"/>
      <c r="AMD226" s="43"/>
      <c r="AME226" s="43"/>
      <c r="AMF226" s="43"/>
      <c r="AMG226" s="43"/>
      <c r="AMH226" s="43"/>
      <c r="AMI226" s="43"/>
      <c r="AMJ226" s="43"/>
      <c r="AMK226" s="43"/>
      <c r="AML226" s="43"/>
      <c r="AMM226" s="43"/>
      <c r="AMN226" s="43"/>
      <c r="AMO226" s="43"/>
      <c r="AMP226" s="43"/>
      <c r="AMQ226" s="43"/>
      <c r="AMR226" s="43"/>
      <c r="AMS226" s="43"/>
      <c r="AMT226" s="43"/>
    </row>
    <row r="227" spans="1:1034" hidden="1" x14ac:dyDescent="0.2">
      <c r="A227" s="326"/>
      <c r="B227" s="44">
        <v>54</v>
      </c>
      <c r="C227" s="45" t="s">
        <v>97</v>
      </c>
      <c r="D227" s="388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  <c r="IW227" s="43"/>
      <c r="IX227" s="43"/>
      <c r="IY227" s="43"/>
      <c r="IZ227" s="43"/>
      <c r="JA227" s="43"/>
      <c r="JB227" s="43"/>
      <c r="JC227" s="43"/>
      <c r="JD227" s="43"/>
      <c r="JE227" s="43"/>
      <c r="JF227" s="43"/>
      <c r="JG227" s="43"/>
      <c r="JH227" s="43"/>
      <c r="JI227" s="43"/>
      <c r="JJ227" s="43"/>
      <c r="JK227" s="43"/>
      <c r="JL227" s="43"/>
      <c r="JM227" s="43"/>
      <c r="JN227" s="43"/>
      <c r="JO227" s="43"/>
      <c r="JP227" s="43"/>
      <c r="JQ227" s="43"/>
      <c r="JR227" s="43"/>
      <c r="JS227" s="43"/>
      <c r="JT227" s="43"/>
      <c r="JU227" s="43"/>
      <c r="JV227" s="43"/>
      <c r="JW227" s="43"/>
      <c r="JX227" s="43"/>
      <c r="JY227" s="43"/>
      <c r="JZ227" s="43"/>
      <c r="KA227" s="43"/>
      <c r="KB227" s="43"/>
      <c r="KC227" s="43"/>
      <c r="KD227" s="43"/>
      <c r="KE227" s="43"/>
      <c r="KF227" s="43"/>
      <c r="KG227" s="43"/>
      <c r="KH227" s="43"/>
      <c r="KI227" s="43"/>
      <c r="KJ227" s="43"/>
      <c r="KK227" s="43"/>
      <c r="KL227" s="43"/>
      <c r="KM227" s="43"/>
      <c r="KN227" s="43"/>
      <c r="KO227" s="43"/>
      <c r="KP227" s="43"/>
      <c r="KQ227" s="43"/>
      <c r="KR227" s="43"/>
      <c r="KS227" s="43"/>
      <c r="KT227" s="43"/>
      <c r="KU227" s="43"/>
      <c r="KV227" s="43"/>
      <c r="KW227" s="43"/>
      <c r="KX227" s="43"/>
      <c r="KY227" s="43"/>
      <c r="KZ227" s="43"/>
      <c r="LA227" s="43"/>
      <c r="LB227" s="43"/>
      <c r="LC227" s="43"/>
      <c r="LD227" s="43"/>
      <c r="LE227" s="43"/>
      <c r="LF227" s="43"/>
      <c r="LG227" s="43"/>
      <c r="LH227" s="43"/>
      <c r="LI227" s="43"/>
      <c r="LJ227" s="43"/>
      <c r="LK227" s="43"/>
      <c r="LL227" s="43"/>
      <c r="LM227" s="43"/>
      <c r="LN227" s="43"/>
      <c r="LO227" s="43"/>
      <c r="LP227" s="43"/>
      <c r="LQ227" s="43"/>
      <c r="LR227" s="43"/>
      <c r="LS227" s="43"/>
      <c r="LT227" s="43"/>
      <c r="LU227" s="43"/>
      <c r="LV227" s="43"/>
      <c r="LW227" s="43"/>
      <c r="LX227" s="43"/>
      <c r="LY227" s="43"/>
      <c r="LZ227" s="43"/>
      <c r="MA227" s="43"/>
      <c r="MB227" s="43"/>
      <c r="MC227" s="43"/>
      <c r="MD227" s="43"/>
      <c r="ME227" s="43"/>
      <c r="MF227" s="43"/>
      <c r="MG227" s="43"/>
      <c r="MH227" s="43"/>
      <c r="MI227" s="43"/>
      <c r="MJ227" s="43"/>
      <c r="MK227" s="43"/>
      <c r="ML227" s="43"/>
      <c r="MM227" s="43"/>
      <c r="MN227" s="43"/>
      <c r="MO227" s="43"/>
      <c r="MP227" s="43"/>
      <c r="MQ227" s="43"/>
      <c r="MR227" s="43"/>
      <c r="MS227" s="43"/>
      <c r="MT227" s="43"/>
      <c r="MU227" s="43"/>
      <c r="MV227" s="43"/>
      <c r="MW227" s="43"/>
      <c r="MX227" s="43"/>
      <c r="MY227" s="43"/>
      <c r="MZ227" s="43"/>
      <c r="NA227" s="43"/>
      <c r="NB227" s="43"/>
      <c r="NC227" s="43"/>
      <c r="ND227" s="43"/>
      <c r="NE227" s="43"/>
      <c r="NF227" s="43"/>
      <c r="NG227" s="43"/>
      <c r="NH227" s="43"/>
      <c r="NI227" s="43"/>
      <c r="NJ227" s="43"/>
      <c r="NK227" s="43"/>
      <c r="NL227" s="43"/>
      <c r="NM227" s="43"/>
      <c r="NN227" s="43"/>
      <c r="NO227" s="43"/>
      <c r="NP227" s="43"/>
      <c r="NQ227" s="43"/>
      <c r="NR227" s="43"/>
      <c r="NS227" s="43"/>
      <c r="NT227" s="43"/>
      <c r="NU227" s="43"/>
      <c r="NV227" s="43"/>
      <c r="NW227" s="43"/>
      <c r="NX227" s="43"/>
      <c r="NY227" s="43"/>
      <c r="NZ227" s="43"/>
      <c r="OA227" s="43"/>
      <c r="OB227" s="43"/>
      <c r="OC227" s="43"/>
      <c r="OD227" s="43"/>
      <c r="OE227" s="43"/>
      <c r="OF227" s="43"/>
      <c r="OG227" s="43"/>
      <c r="OH227" s="43"/>
      <c r="OI227" s="43"/>
      <c r="OJ227" s="43"/>
      <c r="OK227" s="43"/>
      <c r="OL227" s="43"/>
      <c r="OM227" s="43"/>
      <c r="ON227" s="43"/>
      <c r="OO227" s="43"/>
      <c r="OP227" s="43"/>
      <c r="OQ227" s="43"/>
      <c r="OR227" s="43"/>
      <c r="OS227" s="43"/>
      <c r="OT227" s="43"/>
      <c r="OU227" s="43"/>
      <c r="OV227" s="43"/>
      <c r="OW227" s="43"/>
      <c r="OX227" s="43"/>
      <c r="OY227" s="43"/>
      <c r="OZ227" s="43"/>
      <c r="PA227" s="43"/>
      <c r="PB227" s="43"/>
      <c r="PC227" s="43"/>
      <c r="PD227" s="43"/>
      <c r="PE227" s="43"/>
      <c r="PF227" s="43"/>
      <c r="PG227" s="43"/>
      <c r="PH227" s="43"/>
      <c r="PI227" s="43"/>
      <c r="PJ227" s="43"/>
      <c r="PK227" s="43"/>
      <c r="PL227" s="43"/>
      <c r="PM227" s="43"/>
      <c r="PN227" s="43"/>
      <c r="PO227" s="43"/>
      <c r="PP227" s="43"/>
      <c r="PQ227" s="43"/>
      <c r="PR227" s="43"/>
      <c r="PS227" s="43"/>
      <c r="PT227" s="43"/>
      <c r="PU227" s="43"/>
      <c r="PV227" s="43"/>
      <c r="PW227" s="43"/>
      <c r="PX227" s="43"/>
      <c r="PY227" s="43"/>
      <c r="PZ227" s="43"/>
      <c r="QA227" s="43"/>
      <c r="QB227" s="43"/>
      <c r="QC227" s="43"/>
      <c r="QD227" s="43"/>
      <c r="QE227" s="43"/>
      <c r="QF227" s="43"/>
      <c r="QG227" s="43"/>
      <c r="QH227" s="43"/>
      <c r="QI227" s="43"/>
      <c r="QJ227" s="43"/>
      <c r="QK227" s="43"/>
      <c r="QL227" s="43"/>
      <c r="QM227" s="43"/>
      <c r="QN227" s="43"/>
      <c r="QO227" s="43"/>
      <c r="QP227" s="43"/>
      <c r="QQ227" s="43"/>
      <c r="QR227" s="43"/>
      <c r="QS227" s="43"/>
      <c r="QT227" s="43"/>
      <c r="QU227" s="43"/>
      <c r="QV227" s="43"/>
      <c r="QW227" s="43"/>
      <c r="QX227" s="43"/>
      <c r="QY227" s="43"/>
      <c r="QZ227" s="43"/>
      <c r="RA227" s="43"/>
      <c r="RB227" s="43"/>
      <c r="RC227" s="43"/>
      <c r="RD227" s="43"/>
      <c r="RE227" s="43"/>
      <c r="RF227" s="43"/>
      <c r="RG227" s="43"/>
      <c r="RH227" s="43"/>
      <c r="RI227" s="43"/>
      <c r="RJ227" s="43"/>
      <c r="RK227" s="43"/>
      <c r="RL227" s="43"/>
      <c r="RM227" s="43"/>
      <c r="RN227" s="43"/>
      <c r="RO227" s="43"/>
      <c r="RP227" s="43"/>
      <c r="RQ227" s="43"/>
      <c r="RR227" s="43"/>
      <c r="RS227" s="43"/>
      <c r="RT227" s="43"/>
      <c r="RU227" s="43"/>
      <c r="RV227" s="43"/>
      <c r="RW227" s="43"/>
      <c r="RX227" s="43"/>
      <c r="RY227" s="43"/>
      <c r="RZ227" s="43"/>
      <c r="SA227" s="43"/>
      <c r="SB227" s="43"/>
      <c r="SC227" s="43"/>
      <c r="SD227" s="43"/>
      <c r="SE227" s="43"/>
      <c r="SF227" s="43"/>
      <c r="SG227" s="43"/>
      <c r="SH227" s="43"/>
      <c r="SI227" s="43"/>
      <c r="SJ227" s="43"/>
      <c r="SK227" s="43"/>
      <c r="SL227" s="43"/>
      <c r="SM227" s="43"/>
      <c r="SN227" s="43"/>
      <c r="SO227" s="43"/>
      <c r="SP227" s="43"/>
      <c r="SQ227" s="43"/>
      <c r="SR227" s="43"/>
      <c r="SS227" s="43"/>
      <c r="ST227" s="43"/>
      <c r="SU227" s="43"/>
      <c r="SV227" s="43"/>
      <c r="SW227" s="43"/>
      <c r="SX227" s="43"/>
      <c r="SY227" s="43"/>
      <c r="SZ227" s="43"/>
      <c r="TA227" s="43"/>
      <c r="TB227" s="43"/>
      <c r="TC227" s="43"/>
      <c r="TD227" s="43"/>
      <c r="TE227" s="43"/>
      <c r="TF227" s="43"/>
      <c r="TG227" s="43"/>
      <c r="TH227" s="43"/>
      <c r="TI227" s="43"/>
      <c r="TJ227" s="43"/>
      <c r="TK227" s="43"/>
      <c r="TL227" s="43"/>
      <c r="TM227" s="43"/>
      <c r="TN227" s="43"/>
      <c r="TO227" s="43"/>
      <c r="TP227" s="43"/>
      <c r="TQ227" s="43"/>
      <c r="TR227" s="43"/>
      <c r="TS227" s="43"/>
      <c r="TT227" s="43"/>
      <c r="TU227" s="43"/>
      <c r="TV227" s="43"/>
      <c r="TW227" s="43"/>
      <c r="TX227" s="43"/>
      <c r="TY227" s="43"/>
      <c r="TZ227" s="43"/>
      <c r="UA227" s="43"/>
      <c r="UB227" s="43"/>
      <c r="UC227" s="43"/>
      <c r="UD227" s="43"/>
      <c r="UE227" s="43"/>
      <c r="UF227" s="43"/>
      <c r="UG227" s="43"/>
      <c r="UH227" s="43"/>
      <c r="UI227" s="43"/>
      <c r="UJ227" s="43"/>
      <c r="UK227" s="43"/>
      <c r="UL227" s="43"/>
      <c r="UM227" s="43"/>
      <c r="UN227" s="43"/>
      <c r="UO227" s="43"/>
      <c r="UP227" s="43"/>
      <c r="UQ227" s="43"/>
      <c r="UR227" s="43"/>
      <c r="US227" s="43"/>
      <c r="UT227" s="43"/>
      <c r="UU227" s="43"/>
      <c r="UV227" s="43"/>
      <c r="UW227" s="43"/>
      <c r="UX227" s="43"/>
      <c r="UY227" s="43"/>
      <c r="UZ227" s="43"/>
      <c r="VA227" s="43"/>
      <c r="VB227" s="43"/>
      <c r="VC227" s="43"/>
      <c r="VD227" s="43"/>
      <c r="VE227" s="43"/>
      <c r="VF227" s="43"/>
      <c r="VG227" s="43"/>
      <c r="VH227" s="43"/>
      <c r="VI227" s="43"/>
      <c r="VJ227" s="43"/>
      <c r="VK227" s="43"/>
      <c r="VL227" s="43"/>
      <c r="VM227" s="43"/>
      <c r="VN227" s="43"/>
      <c r="VO227" s="43"/>
      <c r="VP227" s="43"/>
      <c r="VQ227" s="43"/>
      <c r="VR227" s="43"/>
      <c r="VS227" s="43"/>
      <c r="VT227" s="43"/>
      <c r="VU227" s="43"/>
      <c r="VV227" s="43"/>
      <c r="VW227" s="43"/>
      <c r="VX227" s="43"/>
      <c r="VY227" s="43"/>
      <c r="VZ227" s="43"/>
      <c r="WA227" s="43"/>
      <c r="WB227" s="43"/>
      <c r="WC227" s="43"/>
      <c r="WD227" s="43"/>
      <c r="WE227" s="43"/>
      <c r="WF227" s="43"/>
      <c r="WG227" s="43"/>
      <c r="WH227" s="43"/>
      <c r="WI227" s="43"/>
      <c r="WJ227" s="43"/>
      <c r="WK227" s="43"/>
      <c r="WL227" s="43"/>
      <c r="WM227" s="43"/>
      <c r="WN227" s="43"/>
      <c r="WO227" s="43"/>
      <c r="WP227" s="43"/>
      <c r="WQ227" s="43"/>
      <c r="WR227" s="43"/>
      <c r="WS227" s="43"/>
      <c r="WT227" s="43"/>
      <c r="WU227" s="43"/>
      <c r="WV227" s="43"/>
      <c r="WW227" s="43"/>
      <c r="WX227" s="43"/>
      <c r="WY227" s="43"/>
      <c r="WZ227" s="43"/>
      <c r="XA227" s="43"/>
      <c r="XB227" s="43"/>
      <c r="XC227" s="43"/>
      <c r="XD227" s="43"/>
      <c r="XE227" s="43"/>
      <c r="XF227" s="43"/>
      <c r="XG227" s="43"/>
      <c r="XH227" s="43"/>
      <c r="XI227" s="43"/>
      <c r="XJ227" s="43"/>
      <c r="XK227" s="43"/>
      <c r="XL227" s="43"/>
      <c r="XM227" s="43"/>
      <c r="XN227" s="43"/>
      <c r="XO227" s="43"/>
      <c r="XP227" s="43"/>
      <c r="XQ227" s="43"/>
      <c r="XR227" s="43"/>
      <c r="XS227" s="43"/>
      <c r="XT227" s="43"/>
      <c r="XU227" s="43"/>
      <c r="XV227" s="43"/>
      <c r="XW227" s="43"/>
      <c r="XX227" s="43"/>
      <c r="XY227" s="43"/>
      <c r="XZ227" s="43"/>
      <c r="YA227" s="43"/>
      <c r="YB227" s="43"/>
      <c r="YC227" s="43"/>
      <c r="YD227" s="43"/>
      <c r="YE227" s="43"/>
      <c r="YF227" s="43"/>
      <c r="YG227" s="43"/>
      <c r="YH227" s="43"/>
      <c r="YI227" s="43"/>
      <c r="YJ227" s="43"/>
      <c r="YK227" s="43"/>
      <c r="YL227" s="43"/>
      <c r="YM227" s="43"/>
      <c r="YN227" s="43"/>
      <c r="YO227" s="43"/>
      <c r="YP227" s="43"/>
      <c r="YQ227" s="43"/>
      <c r="YR227" s="43"/>
      <c r="YS227" s="43"/>
      <c r="YT227" s="43"/>
      <c r="YU227" s="43"/>
      <c r="YV227" s="43"/>
      <c r="YW227" s="43"/>
      <c r="YX227" s="43"/>
      <c r="YY227" s="43"/>
      <c r="YZ227" s="43"/>
      <c r="ZA227" s="43"/>
      <c r="ZB227" s="43"/>
      <c r="ZC227" s="43"/>
      <c r="ZD227" s="43"/>
      <c r="ZE227" s="43"/>
      <c r="ZF227" s="43"/>
      <c r="ZG227" s="43"/>
      <c r="ZH227" s="43"/>
      <c r="ZI227" s="43"/>
      <c r="ZJ227" s="43"/>
      <c r="ZK227" s="43"/>
      <c r="ZL227" s="43"/>
      <c r="ZM227" s="43"/>
      <c r="ZN227" s="43"/>
      <c r="ZO227" s="43"/>
      <c r="ZP227" s="43"/>
      <c r="ZQ227" s="43"/>
      <c r="ZR227" s="43"/>
      <c r="ZS227" s="43"/>
      <c r="ZT227" s="43"/>
      <c r="ZU227" s="43"/>
      <c r="ZV227" s="43"/>
      <c r="ZW227" s="43"/>
      <c r="ZX227" s="43"/>
      <c r="ZY227" s="43"/>
      <c r="ZZ227" s="43"/>
      <c r="AAA227" s="43"/>
      <c r="AAB227" s="43"/>
      <c r="AAC227" s="43"/>
      <c r="AAD227" s="43"/>
      <c r="AAE227" s="43"/>
      <c r="AAF227" s="43"/>
      <c r="AAG227" s="43"/>
      <c r="AAH227" s="43"/>
      <c r="AAI227" s="43"/>
      <c r="AAJ227" s="43"/>
      <c r="AAK227" s="43"/>
      <c r="AAL227" s="43"/>
      <c r="AAM227" s="43"/>
      <c r="AAN227" s="43"/>
      <c r="AAO227" s="43"/>
      <c r="AAP227" s="43"/>
      <c r="AAQ227" s="43"/>
      <c r="AAR227" s="43"/>
      <c r="AAS227" s="43"/>
      <c r="AAT227" s="43"/>
      <c r="AAU227" s="43"/>
      <c r="AAV227" s="43"/>
      <c r="AAW227" s="43"/>
      <c r="AAX227" s="43"/>
      <c r="AAY227" s="43"/>
      <c r="AAZ227" s="43"/>
      <c r="ABA227" s="43"/>
      <c r="ABB227" s="43"/>
      <c r="ABC227" s="43"/>
      <c r="ABD227" s="43"/>
      <c r="ABE227" s="43"/>
      <c r="ABF227" s="43"/>
      <c r="ABG227" s="43"/>
      <c r="ABH227" s="43"/>
      <c r="ABI227" s="43"/>
      <c r="ABJ227" s="43"/>
      <c r="ABK227" s="43"/>
      <c r="ABL227" s="43"/>
      <c r="ABM227" s="43"/>
      <c r="ABN227" s="43"/>
      <c r="ABO227" s="43"/>
      <c r="ABP227" s="43"/>
      <c r="ABQ227" s="43"/>
      <c r="ABR227" s="43"/>
      <c r="ABS227" s="43"/>
      <c r="ABT227" s="43"/>
      <c r="ABU227" s="43"/>
      <c r="ABV227" s="43"/>
      <c r="ABW227" s="43"/>
      <c r="ABX227" s="43"/>
      <c r="ABY227" s="43"/>
      <c r="ABZ227" s="43"/>
      <c r="ACA227" s="43"/>
      <c r="ACB227" s="43"/>
      <c r="ACC227" s="43"/>
      <c r="ACD227" s="43"/>
      <c r="ACE227" s="43"/>
      <c r="ACF227" s="43"/>
      <c r="ACG227" s="43"/>
      <c r="ACH227" s="43"/>
      <c r="ACI227" s="43"/>
      <c r="ACJ227" s="43"/>
      <c r="ACK227" s="43"/>
      <c r="ACL227" s="43"/>
      <c r="ACM227" s="43"/>
      <c r="ACN227" s="43"/>
      <c r="ACO227" s="43"/>
      <c r="ACP227" s="43"/>
      <c r="ACQ227" s="43"/>
      <c r="ACR227" s="43"/>
      <c r="ACS227" s="43"/>
      <c r="ACT227" s="43"/>
      <c r="ACU227" s="43"/>
      <c r="ACV227" s="43"/>
      <c r="ACW227" s="43"/>
      <c r="ACX227" s="43"/>
      <c r="ACY227" s="43"/>
      <c r="ACZ227" s="43"/>
      <c r="ADA227" s="43"/>
      <c r="ADB227" s="43"/>
      <c r="ADC227" s="43"/>
      <c r="ADD227" s="43"/>
      <c r="ADE227" s="43"/>
      <c r="ADF227" s="43"/>
      <c r="ADG227" s="43"/>
      <c r="ADH227" s="43"/>
      <c r="ADI227" s="43"/>
      <c r="ADJ227" s="43"/>
      <c r="ADK227" s="43"/>
      <c r="ADL227" s="43"/>
      <c r="ADM227" s="43"/>
      <c r="ADN227" s="43"/>
      <c r="ADO227" s="43"/>
      <c r="ADP227" s="43"/>
      <c r="ADQ227" s="43"/>
      <c r="ADR227" s="43"/>
      <c r="ADS227" s="43"/>
      <c r="ADT227" s="43"/>
      <c r="ADU227" s="43"/>
      <c r="ADV227" s="43"/>
      <c r="ADW227" s="43"/>
      <c r="ADX227" s="43"/>
      <c r="ADY227" s="43"/>
      <c r="ADZ227" s="43"/>
      <c r="AEA227" s="43"/>
      <c r="AEB227" s="43"/>
      <c r="AEC227" s="43"/>
      <c r="AED227" s="43"/>
      <c r="AEE227" s="43"/>
      <c r="AEF227" s="43"/>
      <c r="AEG227" s="43"/>
      <c r="AEH227" s="43"/>
      <c r="AEI227" s="43"/>
      <c r="AEJ227" s="43"/>
      <c r="AEK227" s="43"/>
      <c r="AEL227" s="43"/>
      <c r="AEM227" s="43"/>
      <c r="AEN227" s="43"/>
      <c r="AEO227" s="43"/>
      <c r="AEP227" s="43"/>
      <c r="AEQ227" s="43"/>
      <c r="AER227" s="43"/>
      <c r="AES227" s="43"/>
      <c r="AET227" s="43"/>
      <c r="AEU227" s="43"/>
      <c r="AEV227" s="43"/>
      <c r="AEW227" s="43"/>
      <c r="AEX227" s="43"/>
      <c r="AEY227" s="43"/>
      <c r="AEZ227" s="43"/>
      <c r="AFA227" s="43"/>
      <c r="AFB227" s="43"/>
      <c r="AFC227" s="43"/>
      <c r="AFD227" s="43"/>
      <c r="AFE227" s="43"/>
      <c r="AFF227" s="43"/>
      <c r="AFG227" s="43"/>
      <c r="AFH227" s="43"/>
      <c r="AFI227" s="43"/>
      <c r="AFJ227" s="43"/>
      <c r="AFK227" s="43"/>
      <c r="AFL227" s="43"/>
      <c r="AFM227" s="43"/>
      <c r="AFN227" s="43"/>
      <c r="AFO227" s="43"/>
      <c r="AFP227" s="43"/>
      <c r="AFQ227" s="43"/>
      <c r="AFR227" s="43"/>
      <c r="AFS227" s="43"/>
      <c r="AFT227" s="43"/>
      <c r="AFU227" s="43"/>
      <c r="AFV227" s="43"/>
      <c r="AFW227" s="43"/>
      <c r="AFX227" s="43"/>
      <c r="AFY227" s="43"/>
      <c r="AFZ227" s="43"/>
      <c r="AGA227" s="43"/>
      <c r="AGB227" s="43"/>
      <c r="AGC227" s="43"/>
      <c r="AGD227" s="43"/>
      <c r="AGE227" s="43"/>
      <c r="AGF227" s="43"/>
      <c r="AGG227" s="43"/>
      <c r="AGH227" s="43"/>
      <c r="AGI227" s="43"/>
      <c r="AGJ227" s="43"/>
      <c r="AGK227" s="43"/>
      <c r="AGL227" s="43"/>
      <c r="AGM227" s="43"/>
      <c r="AGN227" s="43"/>
      <c r="AGO227" s="43"/>
      <c r="AGP227" s="43"/>
      <c r="AGQ227" s="43"/>
      <c r="AGR227" s="43"/>
      <c r="AGS227" s="43"/>
      <c r="AGT227" s="43"/>
      <c r="AGU227" s="43"/>
      <c r="AGV227" s="43"/>
      <c r="AGW227" s="43"/>
      <c r="AGX227" s="43"/>
      <c r="AGY227" s="43"/>
      <c r="AGZ227" s="43"/>
      <c r="AHA227" s="43"/>
      <c r="AHB227" s="43"/>
      <c r="AHC227" s="43"/>
      <c r="AHD227" s="43"/>
      <c r="AHE227" s="43"/>
      <c r="AHF227" s="43"/>
      <c r="AHG227" s="43"/>
      <c r="AHH227" s="43"/>
      <c r="AHI227" s="43"/>
      <c r="AHJ227" s="43"/>
      <c r="AHK227" s="43"/>
      <c r="AHL227" s="43"/>
      <c r="AHM227" s="43"/>
      <c r="AHN227" s="43"/>
      <c r="AHO227" s="43"/>
      <c r="AHP227" s="43"/>
      <c r="AHQ227" s="43"/>
      <c r="AHR227" s="43"/>
      <c r="AHS227" s="43"/>
      <c r="AHT227" s="43"/>
      <c r="AHU227" s="43"/>
      <c r="AHV227" s="43"/>
      <c r="AHW227" s="43"/>
      <c r="AHX227" s="43"/>
      <c r="AHY227" s="43"/>
      <c r="AHZ227" s="43"/>
      <c r="AIA227" s="43"/>
      <c r="AIB227" s="43"/>
      <c r="AIC227" s="43"/>
      <c r="AID227" s="43"/>
      <c r="AIE227" s="43"/>
      <c r="AIF227" s="43"/>
      <c r="AIG227" s="43"/>
      <c r="AIH227" s="43"/>
      <c r="AII227" s="43"/>
      <c r="AIJ227" s="43"/>
      <c r="AIK227" s="43"/>
      <c r="AIL227" s="43"/>
      <c r="AIM227" s="43"/>
      <c r="AIN227" s="43"/>
      <c r="AIO227" s="43"/>
      <c r="AIP227" s="43"/>
      <c r="AIQ227" s="43"/>
      <c r="AIR227" s="43"/>
      <c r="AIS227" s="43"/>
      <c r="AIT227" s="43"/>
      <c r="AIU227" s="43"/>
      <c r="AIV227" s="43"/>
      <c r="AIW227" s="43"/>
      <c r="AIX227" s="43"/>
      <c r="AIY227" s="43"/>
      <c r="AIZ227" s="43"/>
      <c r="AJA227" s="43"/>
      <c r="AJB227" s="43"/>
      <c r="AJC227" s="43"/>
      <c r="AJD227" s="43"/>
      <c r="AJE227" s="43"/>
      <c r="AJF227" s="43"/>
      <c r="AJG227" s="43"/>
      <c r="AJH227" s="43"/>
      <c r="AJI227" s="43"/>
      <c r="AJJ227" s="43"/>
      <c r="AJK227" s="43"/>
      <c r="AJL227" s="43"/>
      <c r="AJM227" s="43"/>
      <c r="AJN227" s="43"/>
      <c r="AJO227" s="43"/>
      <c r="AJP227" s="43"/>
      <c r="AJQ227" s="43"/>
      <c r="AJR227" s="43"/>
      <c r="AJS227" s="43"/>
      <c r="AJT227" s="43"/>
      <c r="AJU227" s="43"/>
      <c r="AJV227" s="43"/>
      <c r="AJW227" s="43"/>
      <c r="AJX227" s="43"/>
      <c r="AJY227" s="43"/>
      <c r="AJZ227" s="43"/>
      <c r="AKA227" s="43"/>
      <c r="AKB227" s="43"/>
      <c r="AKC227" s="43"/>
      <c r="AKD227" s="43"/>
      <c r="AKE227" s="43"/>
      <c r="AKF227" s="43"/>
      <c r="AKG227" s="43"/>
      <c r="AKH227" s="43"/>
      <c r="AKI227" s="43"/>
      <c r="AKJ227" s="43"/>
      <c r="AKK227" s="43"/>
      <c r="AKL227" s="43"/>
      <c r="AKM227" s="43"/>
      <c r="AKN227" s="43"/>
      <c r="AKO227" s="43"/>
      <c r="AKP227" s="43"/>
      <c r="AKQ227" s="43"/>
      <c r="AKR227" s="43"/>
      <c r="AKS227" s="43"/>
      <c r="AKT227" s="43"/>
      <c r="AKU227" s="43"/>
      <c r="AKV227" s="43"/>
      <c r="AKW227" s="43"/>
      <c r="AKX227" s="43"/>
      <c r="AKY227" s="43"/>
      <c r="AKZ227" s="43"/>
      <c r="ALA227" s="43"/>
      <c r="ALB227" s="43"/>
      <c r="ALC227" s="43"/>
      <c r="ALD227" s="43"/>
      <c r="ALE227" s="43"/>
      <c r="ALF227" s="43"/>
      <c r="ALG227" s="43"/>
      <c r="ALH227" s="43"/>
      <c r="ALI227" s="43"/>
      <c r="ALJ227" s="43"/>
      <c r="ALK227" s="43"/>
      <c r="ALL227" s="43"/>
      <c r="ALM227" s="43"/>
      <c r="ALN227" s="43"/>
      <c r="ALO227" s="43"/>
      <c r="ALP227" s="43"/>
      <c r="ALQ227" s="43"/>
      <c r="ALR227" s="43"/>
      <c r="ALS227" s="43"/>
      <c r="ALT227" s="43"/>
      <c r="ALU227" s="43"/>
      <c r="ALV227" s="43"/>
      <c r="ALW227" s="43"/>
      <c r="ALX227" s="43"/>
      <c r="ALY227" s="43"/>
      <c r="ALZ227" s="43"/>
      <c r="AMA227" s="43"/>
      <c r="AMB227" s="43"/>
      <c r="AMC227" s="43"/>
      <c r="AMD227" s="43"/>
      <c r="AME227" s="43"/>
      <c r="AMF227" s="43"/>
      <c r="AMG227" s="43"/>
      <c r="AMH227" s="43"/>
      <c r="AMI227" s="43"/>
      <c r="AMJ227" s="43"/>
      <c r="AMK227" s="43"/>
      <c r="AML227" s="43"/>
      <c r="AMM227" s="43"/>
      <c r="AMN227" s="43"/>
      <c r="AMO227" s="43"/>
      <c r="AMP227" s="43"/>
      <c r="AMQ227" s="43"/>
      <c r="AMR227" s="43"/>
      <c r="AMS227" s="43"/>
      <c r="AMT227" s="43"/>
    </row>
    <row r="228" spans="1:1034" hidden="1" x14ac:dyDescent="0.2">
      <c r="A228" s="326"/>
      <c r="B228" s="44">
        <v>57</v>
      </c>
      <c r="C228" s="45" t="s">
        <v>143</v>
      </c>
      <c r="D228" s="388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  <c r="IX228" s="43"/>
      <c r="IY228" s="43"/>
      <c r="IZ228" s="43"/>
      <c r="JA228" s="43"/>
      <c r="JB228" s="43"/>
      <c r="JC228" s="43"/>
      <c r="JD228" s="43"/>
      <c r="JE228" s="43"/>
      <c r="JF228" s="43"/>
      <c r="JG228" s="43"/>
      <c r="JH228" s="43"/>
      <c r="JI228" s="43"/>
      <c r="JJ228" s="43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  <c r="KJ228" s="43"/>
      <c r="KK228" s="43"/>
      <c r="KL228" s="43"/>
      <c r="KM228" s="43"/>
      <c r="KN228" s="43"/>
      <c r="KO228" s="43"/>
      <c r="KP228" s="43"/>
      <c r="KQ228" s="43"/>
      <c r="KR228" s="43"/>
      <c r="KS228" s="43"/>
      <c r="KT228" s="43"/>
      <c r="KU228" s="43"/>
      <c r="KV228" s="43"/>
      <c r="KW228" s="43"/>
      <c r="KX228" s="43"/>
      <c r="KY228" s="43"/>
      <c r="KZ228" s="43"/>
      <c r="LA228" s="43"/>
      <c r="LB228" s="43"/>
      <c r="LC228" s="43"/>
      <c r="LD228" s="43"/>
      <c r="LE228" s="43"/>
      <c r="LF228" s="43"/>
      <c r="LG228" s="43"/>
      <c r="LH228" s="43"/>
      <c r="LI228" s="43"/>
      <c r="LJ228" s="43"/>
      <c r="LK228" s="43"/>
      <c r="LL228" s="43"/>
      <c r="LM228" s="43"/>
      <c r="LN228" s="43"/>
      <c r="LO228" s="43"/>
      <c r="LP228" s="43"/>
      <c r="LQ228" s="43"/>
      <c r="LR228" s="43"/>
      <c r="LS228" s="43"/>
      <c r="LT228" s="43"/>
      <c r="LU228" s="43"/>
      <c r="LV228" s="43"/>
      <c r="LW228" s="43"/>
      <c r="LX228" s="43"/>
      <c r="LY228" s="43"/>
      <c r="LZ228" s="43"/>
      <c r="MA228" s="43"/>
      <c r="MB228" s="43"/>
      <c r="MC228" s="43"/>
      <c r="MD228" s="43"/>
      <c r="ME228" s="43"/>
      <c r="MF228" s="43"/>
      <c r="MG228" s="43"/>
      <c r="MH228" s="43"/>
      <c r="MI228" s="43"/>
      <c r="MJ228" s="43"/>
      <c r="MK228" s="43"/>
      <c r="ML228" s="43"/>
      <c r="MM228" s="43"/>
      <c r="MN228" s="43"/>
      <c r="MO228" s="43"/>
      <c r="MP228" s="43"/>
      <c r="MQ228" s="43"/>
      <c r="MR228" s="43"/>
      <c r="MS228" s="43"/>
      <c r="MT228" s="43"/>
      <c r="MU228" s="43"/>
      <c r="MV228" s="43"/>
      <c r="MW228" s="43"/>
      <c r="MX228" s="43"/>
      <c r="MY228" s="43"/>
      <c r="MZ228" s="43"/>
      <c r="NA228" s="43"/>
      <c r="NB228" s="43"/>
      <c r="NC228" s="43"/>
      <c r="ND228" s="43"/>
      <c r="NE228" s="43"/>
      <c r="NF228" s="43"/>
      <c r="NG228" s="43"/>
      <c r="NH228" s="43"/>
      <c r="NI228" s="43"/>
      <c r="NJ228" s="43"/>
      <c r="NK228" s="43"/>
      <c r="NL228" s="43"/>
      <c r="NM228" s="43"/>
      <c r="NN228" s="43"/>
      <c r="NO228" s="43"/>
      <c r="NP228" s="43"/>
      <c r="NQ228" s="43"/>
      <c r="NR228" s="43"/>
      <c r="NS228" s="43"/>
      <c r="NT228" s="43"/>
      <c r="NU228" s="43"/>
      <c r="NV228" s="43"/>
      <c r="NW228" s="43"/>
      <c r="NX228" s="43"/>
      <c r="NY228" s="43"/>
      <c r="NZ228" s="43"/>
      <c r="OA228" s="43"/>
      <c r="OB228" s="43"/>
      <c r="OC228" s="43"/>
      <c r="OD228" s="43"/>
      <c r="OE228" s="43"/>
      <c r="OF228" s="43"/>
      <c r="OG228" s="43"/>
      <c r="OH228" s="43"/>
      <c r="OI228" s="43"/>
      <c r="OJ228" s="43"/>
      <c r="OK228" s="43"/>
      <c r="OL228" s="43"/>
      <c r="OM228" s="43"/>
      <c r="ON228" s="43"/>
      <c r="OO228" s="43"/>
      <c r="OP228" s="43"/>
      <c r="OQ228" s="43"/>
      <c r="OR228" s="43"/>
      <c r="OS228" s="43"/>
      <c r="OT228" s="43"/>
      <c r="OU228" s="43"/>
      <c r="OV228" s="43"/>
      <c r="OW228" s="43"/>
      <c r="OX228" s="43"/>
      <c r="OY228" s="43"/>
      <c r="OZ228" s="43"/>
      <c r="PA228" s="43"/>
      <c r="PB228" s="43"/>
      <c r="PC228" s="43"/>
      <c r="PD228" s="43"/>
      <c r="PE228" s="43"/>
      <c r="PF228" s="43"/>
      <c r="PG228" s="43"/>
      <c r="PH228" s="43"/>
      <c r="PI228" s="43"/>
      <c r="PJ228" s="43"/>
      <c r="PK228" s="43"/>
      <c r="PL228" s="43"/>
      <c r="PM228" s="43"/>
      <c r="PN228" s="43"/>
      <c r="PO228" s="43"/>
      <c r="PP228" s="43"/>
      <c r="PQ228" s="43"/>
      <c r="PR228" s="43"/>
      <c r="PS228" s="43"/>
      <c r="PT228" s="43"/>
      <c r="PU228" s="43"/>
      <c r="PV228" s="43"/>
      <c r="PW228" s="43"/>
      <c r="PX228" s="43"/>
      <c r="PY228" s="43"/>
      <c r="PZ228" s="43"/>
      <c r="QA228" s="43"/>
      <c r="QB228" s="43"/>
      <c r="QC228" s="43"/>
      <c r="QD228" s="43"/>
      <c r="QE228" s="43"/>
      <c r="QF228" s="43"/>
      <c r="QG228" s="43"/>
      <c r="QH228" s="43"/>
      <c r="QI228" s="43"/>
      <c r="QJ228" s="43"/>
      <c r="QK228" s="43"/>
      <c r="QL228" s="43"/>
      <c r="QM228" s="43"/>
      <c r="QN228" s="43"/>
      <c r="QO228" s="43"/>
      <c r="QP228" s="43"/>
      <c r="QQ228" s="43"/>
      <c r="QR228" s="43"/>
      <c r="QS228" s="43"/>
      <c r="QT228" s="43"/>
      <c r="QU228" s="43"/>
      <c r="QV228" s="43"/>
      <c r="QW228" s="43"/>
      <c r="QX228" s="43"/>
      <c r="QY228" s="43"/>
      <c r="QZ228" s="43"/>
      <c r="RA228" s="43"/>
      <c r="RB228" s="43"/>
      <c r="RC228" s="43"/>
      <c r="RD228" s="43"/>
      <c r="RE228" s="43"/>
      <c r="RF228" s="43"/>
      <c r="RG228" s="43"/>
      <c r="RH228" s="43"/>
      <c r="RI228" s="43"/>
      <c r="RJ228" s="43"/>
      <c r="RK228" s="43"/>
      <c r="RL228" s="43"/>
      <c r="RM228" s="43"/>
      <c r="RN228" s="43"/>
      <c r="RO228" s="43"/>
      <c r="RP228" s="43"/>
      <c r="RQ228" s="43"/>
      <c r="RR228" s="43"/>
      <c r="RS228" s="43"/>
      <c r="RT228" s="43"/>
      <c r="RU228" s="43"/>
      <c r="RV228" s="43"/>
      <c r="RW228" s="43"/>
      <c r="RX228" s="43"/>
      <c r="RY228" s="43"/>
      <c r="RZ228" s="43"/>
      <c r="SA228" s="43"/>
      <c r="SB228" s="43"/>
      <c r="SC228" s="43"/>
      <c r="SD228" s="43"/>
      <c r="SE228" s="43"/>
      <c r="SF228" s="43"/>
      <c r="SG228" s="43"/>
      <c r="SH228" s="43"/>
      <c r="SI228" s="43"/>
      <c r="SJ228" s="43"/>
      <c r="SK228" s="43"/>
      <c r="SL228" s="43"/>
      <c r="SM228" s="43"/>
      <c r="SN228" s="43"/>
      <c r="SO228" s="43"/>
      <c r="SP228" s="43"/>
      <c r="SQ228" s="43"/>
      <c r="SR228" s="43"/>
      <c r="SS228" s="43"/>
      <c r="ST228" s="43"/>
      <c r="SU228" s="43"/>
      <c r="SV228" s="43"/>
      <c r="SW228" s="43"/>
      <c r="SX228" s="43"/>
      <c r="SY228" s="43"/>
      <c r="SZ228" s="43"/>
      <c r="TA228" s="43"/>
      <c r="TB228" s="43"/>
      <c r="TC228" s="43"/>
      <c r="TD228" s="43"/>
      <c r="TE228" s="43"/>
      <c r="TF228" s="43"/>
      <c r="TG228" s="43"/>
      <c r="TH228" s="43"/>
      <c r="TI228" s="43"/>
      <c r="TJ228" s="43"/>
      <c r="TK228" s="43"/>
      <c r="TL228" s="43"/>
      <c r="TM228" s="43"/>
      <c r="TN228" s="43"/>
      <c r="TO228" s="43"/>
      <c r="TP228" s="43"/>
      <c r="TQ228" s="43"/>
      <c r="TR228" s="43"/>
      <c r="TS228" s="43"/>
      <c r="TT228" s="43"/>
      <c r="TU228" s="43"/>
      <c r="TV228" s="43"/>
      <c r="TW228" s="43"/>
      <c r="TX228" s="43"/>
      <c r="TY228" s="43"/>
      <c r="TZ228" s="43"/>
      <c r="UA228" s="43"/>
      <c r="UB228" s="43"/>
      <c r="UC228" s="43"/>
      <c r="UD228" s="43"/>
      <c r="UE228" s="43"/>
      <c r="UF228" s="43"/>
      <c r="UG228" s="43"/>
      <c r="UH228" s="43"/>
      <c r="UI228" s="43"/>
      <c r="UJ228" s="43"/>
      <c r="UK228" s="43"/>
      <c r="UL228" s="43"/>
      <c r="UM228" s="43"/>
      <c r="UN228" s="43"/>
      <c r="UO228" s="43"/>
      <c r="UP228" s="43"/>
      <c r="UQ228" s="43"/>
      <c r="UR228" s="43"/>
      <c r="US228" s="43"/>
      <c r="UT228" s="43"/>
      <c r="UU228" s="43"/>
      <c r="UV228" s="43"/>
      <c r="UW228" s="43"/>
      <c r="UX228" s="43"/>
      <c r="UY228" s="43"/>
      <c r="UZ228" s="43"/>
      <c r="VA228" s="43"/>
      <c r="VB228" s="43"/>
      <c r="VC228" s="43"/>
      <c r="VD228" s="43"/>
      <c r="VE228" s="43"/>
      <c r="VF228" s="43"/>
      <c r="VG228" s="43"/>
      <c r="VH228" s="43"/>
      <c r="VI228" s="43"/>
      <c r="VJ228" s="43"/>
      <c r="VK228" s="43"/>
      <c r="VL228" s="43"/>
      <c r="VM228" s="43"/>
      <c r="VN228" s="43"/>
      <c r="VO228" s="43"/>
      <c r="VP228" s="43"/>
      <c r="VQ228" s="43"/>
      <c r="VR228" s="43"/>
      <c r="VS228" s="43"/>
      <c r="VT228" s="43"/>
      <c r="VU228" s="43"/>
      <c r="VV228" s="43"/>
      <c r="VW228" s="43"/>
      <c r="VX228" s="43"/>
      <c r="VY228" s="43"/>
      <c r="VZ228" s="43"/>
      <c r="WA228" s="43"/>
      <c r="WB228" s="43"/>
      <c r="WC228" s="43"/>
      <c r="WD228" s="43"/>
      <c r="WE228" s="43"/>
      <c r="WF228" s="43"/>
      <c r="WG228" s="43"/>
      <c r="WH228" s="43"/>
      <c r="WI228" s="43"/>
      <c r="WJ228" s="43"/>
      <c r="WK228" s="43"/>
      <c r="WL228" s="43"/>
      <c r="WM228" s="43"/>
      <c r="WN228" s="43"/>
      <c r="WO228" s="43"/>
      <c r="WP228" s="43"/>
      <c r="WQ228" s="43"/>
      <c r="WR228" s="43"/>
      <c r="WS228" s="43"/>
      <c r="WT228" s="43"/>
      <c r="WU228" s="43"/>
      <c r="WV228" s="43"/>
      <c r="WW228" s="43"/>
      <c r="WX228" s="43"/>
      <c r="WY228" s="43"/>
      <c r="WZ228" s="43"/>
      <c r="XA228" s="43"/>
      <c r="XB228" s="43"/>
      <c r="XC228" s="43"/>
      <c r="XD228" s="43"/>
      <c r="XE228" s="43"/>
      <c r="XF228" s="43"/>
      <c r="XG228" s="43"/>
      <c r="XH228" s="43"/>
      <c r="XI228" s="43"/>
      <c r="XJ228" s="43"/>
      <c r="XK228" s="43"/>
      <c r="XL228" s="43"/>
      <c r="XM228" s="43"/>
      <c r="XN228" s="43"/>
      <c r="XO228" s="43"/>
      <c r="XP228" s="43"/>
      <c r="XQ228" s="43"/>
      <c r="XR228" s="43"/>
      <c r="XS228" s="43"/>
      <c r="XT228" s="43"/>
      <c r="XU228" s="43"/>
      <c r="XV228" s="43"/>
      <c r="XW228" s="43"/>
      <c r="XX228" s="43"/>
      <c r="XY228" s="43"/>
      <c r="XZ228" s="43"/>
      <c r="YA228" s="43"/>
      <c r="YB228" s="43"/>
      <c r="YC228" s="43"/>
      <c r="YD228" s="43"/>
      <c r="YE228" s="43"/>
      <c r="YF228" s="43"/>
      <c r="YG228" s="43"/>
      <c r="YH228" s="43"/>
      <c r="YI228" s="43"/>
      <c r="YJ228" s="43"/>
      <c r="YK228" s="43"/>
      <c r="YL228" s="43"/>
      <c r="YM228" s="43"/>
      <c r="YN228" s="43"/>
      <c r="YO228" s="43"/>
      <c r="YP228" s="43"/>
      <c r="YQ228" s="43"/>
      <c r="YR228" s="43"/>
      <c r="YS228" s="43"/>
      <c r="YT228" s="43"/>
      <c r="YU228" s="43"/>
      <c r="YV228" s="43"/>
      <c r="YW228" s="43"/>
      <c r="YX228" s="43"/>
      <c r="YY228" s="43"/>
      <c r="YZ228" s="43"/>
      <c r="ZA228" s="43"/>
      <c r="ZB228" s="43"/>
      <c r="ZC228" s="43"/>
      <c r="ZD228" s="43"/>
      <c r="ZE228" s="43"/>
      <c r="ZF228" s="43"/>
      <c r="ZG228" s="43"/>
      <c r="ZH228" s="43"/>
      <c r="ZI228" s="43"/>
      <c r="ZJ228" s="43"/>
      <c r="ZK228" s="43"/>
      <c r="ZL228" s="43"/>
      <c r="ZM228" s="43"/>
      <c r="ZN228" s="43"/>
      <c r="ZO228" s="43"/>
      <c r="ZP228" s="43"/>
      <c r="ZQ228" s="43"/>
      <c r="ZR228" s="43"/>
      <c r="ZS228" s="43"/>
      <c r="ZT228" s="43"/>
      <c r="ZU228" s="43"/>
      <c r="ZV228" s="43"/>
      <c r="ZW228" s="43"/>
      <c r="ZX228" s="43"/>
      <c r="ZY228" s="43"/>
      <c r="ZZ228" s="43"/>
      <c r="AAA228" s="43"/>
      <c r="AAB228" s="43"/>
      <c r="AAC228" s="43"/>
      <c r="AAD228" s="43"/>
      <c r="AAE228" s="43"/>
      <c r="AAF228" s="43"/>
      <c r="AAG228" s="43"/>
      <c r="AAH228" s="43"/>
      <c r="AAI228" s="43"/>
      <c r="AAJ228" s="43"/>
      <c r="AAK228" s="43"/>
      <c r="AAL228" s="43"/>
      <c r="AAM228" s="43"/>
      <c r="AAN228" s="43"/>
      <c r="AAO228" s="43"/>
      <c r="AAP228" s="43"/>
      <c r="AAQ228" s="43"/>
      <c r="AAR228" s="43"/>
      <c r="AAS228" s="43"/>
      <c r="AAT228" s="43"/>
      <c r="AAU228" s="43"/>
      <c r="AAV228" s="43"/>
      <c r="AAW228" s="43"/>
      <c r="AAX228" s="43"/>
      <c r="AAY228" s="43"/>
      <c r="AAZ228" s="43"/>
      <c r="ABA228" s="43"/>
      <c r="ABB228" s="43"/>
      <c r="ABC228" s="43"/>
      <c r="ABD228" s="43"/>
      <c r="ABE228" s="43"/>
      <c r="ABF228" s="43"/>
      <c r="ABG228" s="43"/>
      <c r="ABH228" s="43"/>
      <c r="ABI228" s="43"/>
      <c r="ABJ228" s="43"/>
      <c r="ABK228" s="43"/>
      <c r="ABL228" s="43"/>
      <c r="ABM228" s="43"/>
      <c r="ABN228" s="43"/>
      <c r="ABO228" s="43"/>
      <c r="ABP228" s="43"/>
      <c r="ABQ228" s="43"/>
      <c r="ABR228" s="43"/>
      <c r="ABS228" s="43"/>
      <c r="ABT228" s="43"/>
      <c r="ABU228" s="43"/>
      <c r="ABV228" s="43"/>
      <c r="ABW228" s="43"/>
      <c r="ABX228" s="43"/>
      <c r="ABY228" s="43"/>
      <c r="ABZ228" s="43"/>
      <c r="ACA228" s="43"/>
      <c r="ACB228" s="43"/>
      <c r="ACC228" s="43"/>
      <c r="ACD228" s="43"/>
      <c r="ACE228" s="43"/>
      <c r="ACF228" s="43"/>
      <c r="ACG228" s="43"/>
      <c r="ACH228" s="43"/>
      <c r="ACI228" s="43"/>
      <c r="ACJ228" s="43"/>
      <c r="ACK228" s="43"/>
      <c r="ACL228" s="43"/>
      <c r="ACM228" s="43"/>
      <c r="ACN228" s="43"/>
      <c r="ACO228" s="43"/>
      <c r="ACP228" s="43"/>
      <c r="ACQ228" s="43"/>
      <c r="ACR228" s="43"/>
      <c r="ACS228" s="43"/>
      <c r="ACT228" s="43"/>
      <c r="ACU228" s="43"/>
      <c r="ACV228" s="43"/>
      <c r="ACW228" s="43"/>
      <c r="ACX228" s="43"/>
      <c r="ACY228" s="43"/>
      <c r="ACZ228" s="43"/>
      <c r="ADA228" s="43"/>
      <c r="ADB228" s="43"/>
      <c r="ADC228" s="43"/>
      <c r="ADD228" s="43"/>
      <c r="ADE228" s="43"/>
      <c r="ADF228" s="43"/>
      <c r="ADG228" s="43"/>
      <c r="ADH228" s="43"/>
      <c r="ADI228" s="43"/>
      <c r="ADJ228" s="43"/>
      <c r="ADK228" s="43"/>
      <c r="ADL228" s="43"/>
      <c r="ADM228" s="43"/>
      <c r="ADN228" s="43"/>
      <c r="ADO228" s="43"/>
      <c r="ADP228" s="43"/>
      <c r="ADQ228" s="43"/>
      <c r="ADR228" s="43"/>
      <c r="ADS228" s="43"/>
      <c r="ADT228" s="43"/>
      <c r="ADU228" s="43"/>
      <c r="ADV228" s="43"/>
      <c r="ADW228" s="43"/>
      <c r="ADX228" s="43"/>
      <c r="ADY228" s="43"/>
      <c r="ADZ228" s="43"/>
      <c r="AEA228" s="43"/>
      <c r="AEB228" s="43"/>
      <c r="AEC228" s="43"/>
      <c r="AED228" s="43"/>
      <c r="AEE228" s="43"/>
      <c r="AEF228" s="43"/>
      <c r="AEG228" s="43"/>
      <c r="AEH228" s="43"/>
      <c r="AEI228" s="43"/>
      <c r="AEJ228" s="43"/>
      <c r="AEK228" s="43"/>
      <c r="AEL228" s="43"/>
      <c r="AEM228" s="43"/>
      <c r="AEN228" s="43"/>
      <c r="AEO228" s="43"/>
      <c r="AEP228" s="43"/>
      <c r="AEQ228" s="43"/>
      <c r="AER228" s="43"/>
      <c r="AES228" s="43"/>
      <c r="AET228" s="43"/>
      <c r="AEU228" s="43"/>
      <c r="AEV228" s="43"/>
      <c r="AEW228" s="43"/>
      <c r="AEX228" s="43"/>
      <c r="AEY228" s="43"/>
      <c r="AEZ228" s="43"/>
      <c r="AFA228" s="43"/>
      <c r="AFB228" s="43"/>
      <c r="AFC228" s="43"/>
      <c r="AFD228" s="43"/>
      <c r="AFE228" s="43"/>
      <c r="AFF228" s="43"/>
      <c r="AFG228" s="43"/>
      <c r="AFH228" s="43"/>
      <c r="AFI228" s="43"/>
      <c r="AFJ228" s="43"/>
      <c r="AFK228" s="43"/>
      <c r="AFL228" s="43"/>
      <c r="AFM228" s="43"/>
      <c r="AFN228" s="43"/>
      <c r="AFO228" s="43"/>
      <c r="AFP228" s="43"/>
      <c r="AFQ228" s="43"/>
      <c r="AFR228" s="43"/>
      <c r="AFS228" s="43"/>
      <c r="AFT228" s="43"/>
      <c r="AFU228" s="43"/>
      <c r="AFV228" s="43"/>
      <c r="AFW228" s="43"/>
      <c r="AFX228" s="43"/>
      <c r="AFY228" s="43"/>
      <c r="AFZ228" s="43"/>
      <c r="AGA228" s="43"/>
      <c r="AGB228" s="43"/>
      <c r="AGC228" s="43"/>
      <c r="AGD228" s="43"/>
      <c r="AGE228" s="43"/>
      <c r="AGF228" s="43"/>
      <c r="AGG228" s="43"/>
      <c r="AGH228" s="43"/>
      <c r="AGI228" s="43"/>
      <c r="AGJ228" s="43"/>
      <c r="AGK228" s="43"/>
      <c r="AGL228" s="43"/>
      <c r="AGM228" s="43"/>
      <c r="AGN228" s="43"/>
      <c r="AGO228" s="43"/>
      <c r="AGP228" s="43"/>
      <c r="AGQ228" s="43"/>
      <c r="AGR228" s="43"/>
      <c r="AGS228" s="43"/>
      <c r="AGT228" s="43"/>
      <c r="AGU228" s="43"/>
      <c r="AGV228" s="43"/>
      <c r="AGW228" s="43"/>
      <c r="AGX228" s="43"/>
      <c r="AGY228" s="43"/>
      <c r="AGZ228" s="43"/>
      <c r="AHA228" s="43"/>
      <c r="AHB228" s="43"/>
      <c r="AHC228" s="43"/>
      <c r="AHD228" s="43"/>
      <c r="AHE228" s="43"/>
      <c r="AHF228" s="43"/>
      <c r="AHG228" s="43"/>
      <c r="AHH228" s="43"/>
      <c r="AHI228" s="43"/>
      <c r="AHJ228" s="43"/>
      <c r="AHK228" s="43"/>
      <c r="AHL228" s="43"/>
      <c r="AHM228" s="43"/>
      <c r="AHN228" s="43"/>
      <c r="AHO228" s="43"/>
      <c r="AHP228" s="43"/>
      <c r="AHQ228" s="43"/>
      <c r="AHR228" s="43"/>
      <c r="AHS228" s="43"/>
      <c r="AHT228" s="43"/>
      <c r="AHU228" s="43"/>
      <c r="AHV228" s="43"/>
      <c r="AHW228" s="43"/>
      <c r="AHX228" s="43"/>
      <c r="AHY228" s="43"/>
      <c r="AHZ228" s="43"/>
      <c r="AIA228" s="43"/>
      <c r="AIB228" s="43"/>
      <c r="AIC228" s="43"/>
      <c r="AID228" s="43"/>
      <c r="AIE228" s="43"/>
      <c r="AIF228" s="43"/>
      <c r="AIG228" s="43"/>
      <c r="AIH228" s="43"/>
      <c r="AII228" s="43"/>
      <c r="AIJ228" s="43"/>
      <c r="AIK228" s="43"/>
      <c r="AIL228" s="43"/>
      <c r="AIM228" s="43"/>
      <c r="AIN228" s="43"/>
      <c r="AIO228" s="43"/>
      <c r="AIP228" s="43"/>
      <c r="AIQ228" s="43"/>
      <c r="AIR228" s="43"/>
      <c r="AIS228" s="43"/>
      <c r="AIT228" s="43"/>
      <c r="AIU228" s="43"/>
      <c r="AIV228" s="43"/>
      <c r="AIW228" s="43"/>
      <c r="AIX228" s="43"/>
      <c r="AIY228" s="43"/>
      <c r="AIZ228" s="43"/>
      <c r="AJA228" s="43"/>
      <c r="AJB228" s="43"/>
      <c r="AJC228" s="43"/>
      <c r="AJD228" s="43"/>
      <c r="AJE228" s="43"/>
      <c r="AJF228" s="43"/>
      <c r="AJG228" s="43"/>
      <c r="AJH228" s="43"/>
      <c r="AJI228" s="43"/>
      <c r="AJJ228" s="43"/>
      <c r="AJK228" s="43"/>
      <c r="AJL228" s="43"/>
      <c r="AJM228" s="43"/>
      <c r="AJN228" s="43"/>
      <c r="AJO228" s="43"/>
      <c r="AJP228" s="43"/>
      <c r="AJQ228" s="43"/>
      <c r="AJR228" s="43"/>
      <c r="AJS228" s="43"/>
      <c r="AJT228" s="43"/>
      <c r="AJU228" s="43"/>
      <c r="AJV228" s="43"/>
      <c r="AJW228" s="43"/>
      <c r="AJX228" s="43"/>
      <c r="AJY228" s="43"/>
      <c r="AJZ228" s="43"/>
      <c r="AKA228" s="43"/>
      <c r="AKB228" s="43"/>
      <c r="AKC228" s="43"/>
      <c r="AKD228" s="43"/>
      <c r="AKE228" s="43"/>
      <c r="AKF228" s="43"/>
      <c r="AKG228" s="43"/>
      <c r="AKH228" s="43"/>
      <c r="AKI228" s="43"/>
      <c r="AKJ228" s="43"/>
      <c r="AKK228" s="43"/>
      <c r="AKL228" s="43"/>
      <c r="AKM228" s="43"/>
      <c r="AKN228" s="43"/>
      <c r="AKO228" s="43"/>
      <c r="AKP228" s="43"/>
      <c r="AKQ228" s="43"/>
      <c r="AKR228" s="43"/>
      <c r="AKS228" s="43"/>
      <c r="AKT228" s="43"/>
      <c r="AKU228" s="43"/>
      <c r="AKV228" s="43"/>
      <c r="AKW228" s="43"/>
      <c r="AKX228" s="43"/>
      <c r="AKY228" s="43"/>
      <c r="AKZ228" s="43"/>
      <c r="ALA228" s="43"/>
      <c r="ALB228" s="43"/>
      <c r="ALC228" s="43"/>
      <c r="ALD228" s="43"/>
      <c r="ALE228" s="43"/>
      <c r="ALF228" s="43"/>
      <c r="ALG228" s="43"/>
      <c r="ALH228" s="43"/>
      <c r="ALI228" s="43"/>
      <c r="ALJ228" s="43"/>
      <c r="ALK228" s="43"/>
      <c r="ALL228" s="43"/>
      <c r="ALM228" s="43"/>
      <c r="ALN228" s="43"/>
      <c r="ALO228" s="43"/>
      <c r="ALP228" s="43"/>
      <c r="ALQ228" s="43"/>
      <c r="ALR228" s="43"/>
      <c r="ALS228" s="43"/>
      <c r="ALT228" s="43"/>
      <c r="ALU228" s="43"/>
      <c r="ALV228" s="43"/>
      <c r="ALW228" s="43"/>
      <c r="ALX228" s="43"/>
      <c r="ALY228" s="43"/>
      <c r="ALZ228" s="43"/>
      <c r="AMA228" s="43"/>
      <c r="AMB228" s="43"/>
      <c r="AMC228" s="43"/>
      <c r="AMD228" s="43"/>
      <c r="AME228" s="43"/>
      <c r="AMF228" s="43"/>
      <c r="AMG228" s="43"/>
      <c r="AMH228" s="43"/>
      <c r="AMI228" s="43"/>
      <c r="AMJ228" s="43"/>
      <c r="AMK228" s="43"/>
      <c r="AML228" s="43"/>
      <c r="AMM228" s="43"/>
      <c r="AMN228" s="43"/>
      <c r="AMO228" s="43"/>
      <c r="AMP228" s="43"/>
      <c r="AMQ228" s="43"/>
      <c r="AMR228" s="43"/>
      <c r="AMS228" s="43"/>
      <c r="AMT228" s="43"/>
    </row>
    <row r="229" spans="1:1034" hidden="1" x14ac:dyDescent="0.2">
      <c r="A229" s="326"/>
      <c r="B229" s="46">
        <v>58</v>
      </c>
      <c r="C229" s="47" t="s">
        <v>121</v>
      </c>
      <c r="D229" s="388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  <c r="IW229" s="43"/>
      <c r="IX229" s="43"/>
      <c r="IY229" s="43"/>
      <c r="IZ229" s="43"/>
      <c r="JA229" s="43"/>
      <c r="JB229" s="43"/>
      <c r="JC229" s="43"/>
      <c r="JD229" s="43"/>
      <c r="JE229" s="43"/>
      <c r="JF229" s="43"/>
      <c r="JG229" s="43"/>
      <c r="JH229" s="43"/>
      <c r="JI229" s="43"/>
      <c r="JJ229" s="43"/>
      <c r="JK229" s="43"/>
      <c r="JL229" s="43"/>
      <c r="JM229" s="43"/>
      <c r="JN229" s="43"/>
      <c r="JO229" s="43"/>
      <c r="JP229" s="43"/>
      <c r="JQ229" s="43"/>
      <c r="JR229" s="43"/>
      <c r="JS229" s="43"/>
      <c r="JT229" s="43"/>
      <c r="JU229" s="43"/>
      <c r="JV229" s="43"/>
      <c r="JW229" s="43"/>
      <c r="JX229" s="43"/>
      <c r="JY229" s="43"/>
      <c r="JZ229" s="43"/>
      <c r="KA229" s="43"/>
      <c r="KB229" s="43"/>
      <c r="KC229" s="43"/>
      <c r="KD229" s="43"/>
      <c r="KE229" s="43"/>
      <c r="KF229" s="43"/>
      <c r="KG229" s="43"/>
      <c r="KH229" s="43"/>
      <c r="KI229" s="43"/>
      <c r="KJ229" s="43"/>
      <c r="KK229" s="43"/>
      <c r="KL229" s="43"/>
      <c r="KM229" s="43"/>
      <c r="KN229" s="43"/>
      <c r="KO229" s="43"/>
      <c r="KP229" s="43"/>
      <c r="KQ229" s="43"/>
      <c r="KR229" s="43"/>
      <c r="KS229" s="43"/>
      <c r="KT229" s="43"/>
      <c r="KU229" s="43"/>
      <c r="KV229" s="43"/>
      <c r="KW229" s="43"/>
      <c r="KX229" s="43"/>
      <c r="KY229" s="43"/>
      <c r="KZ229" s="43"/>
      <c r="LA229" s="43"/>
      <c r="LB229" s="43"/>
      <c r="LC229" s="43"/>
      <c r="LD229" s="43"/>
      <c r="LE229" s="43"/>
      <c r="LF229" s="43"/>
      <c r="LG229" s="43"/>
      <c r="LH229" s="43"/>
      <c r="LI229" s="43"/>
      <c r="LJ229" s="43"/>
      <c r="LK229" s="43"/>
      <c r="LL229" s="43"/>
      <c r="LM229" s="43"/>
      <c r="LN229" s="43"/>
      <c r="LO229" s="43"/>
      <c r="LP229" s="43"/>
      <c r="LQ229" s="43"/>
      <c r="LR229" s="43"/>
      <c r="LS229" s="43"/>
      <c r="LT229" s="43"/>
      <c r="LU229" s="43"/>
      <c r="LV229" s="43"/>
      <c r="LW229" s="43"/>
      <c r="LX229" s="43"/>
      <c r="LY229" s="43"/>
      <c r="LZ229" s="43"/>
      <c r="MA229" s="43"/>
      <c r="MB229" s="43"/>
      <c r="MC229" s="43"/>
      <c r="MD229" s="43"/>
      <c r="ME229" s="43"/>
      <c r="MF229" s="43"/>
      <c r="MG229" s="43"/>
      <c r="MH229" s="43"/>
      <c r="MI229" s="43"/>
      <c r="MJ229" s="43"/>
      <c r="MK229" s="43"/>
      <c r="ML229" s="43"/>
      <c r="MM229" s="43"/>
      <c r="MN229" s="43"/>
      <c r="MO229" s="43"/>
      <c r="MP229" s="43"/>
      <c r="MQ229" s="43"/>
      <c r="MR229" s="43"/>
      <c r="MS229" s="43"/>
      <c r="MT229" s="43"/>
      <c r="MU229" s="43"/>
      <c r="MV229" s="43"/>
      <c r="MW229" s="43"/>
      <c r="MX229" s="43"/>
      <c r="MY229" s="43"/>
      <c r="MZ229" s="43"/>
      <c r="NA229" s="43"/>
      <c r="NB229" s="43"/>
      <c r="NC229" s="43"/>
      <c r="ND229" s="43"/>
      <c r="NE229" s="43"/>
      <c r="NF229" s="43"/>
      <c r="NG229" s="43"/>
      <c r="NH229" s="43"/>
      <c r="NI229" s="43"/>
      <c r="NJ229" s="43"/>
      <c r="NK229" s="43"/>
      <c r="NL229" s="43"/>
      <c r="NM229" s="43"/>
      <c r="NN229" s="43"/>
      <c r="NO229" s="43"/>
      <c r="NP229" s="43"/>
      <c r="NQ229" s="43"/>
      <c r="NR229" s="43"/>
      <c r="NS229" s="43"/>
      <c r="NT229" s="43"/>
      <c r="NU229" s="43"/>
      <c r="NV229" s="43"/>
      <c r="NW229" s="43"/>
      <c r="NX229" s="43"/>
      <c r="NY229" s="43"/>
      <c r="NZ229" s="43"/>
      <c r="OA229" s="43"/>
      <c r="OB229" s="43"/>
      <c r="OC229" s="43"/>
      <c r="OD229" s="43"/>
      <c r="OE229" s="43"/>
      <c r="OF229" s="43"/>
      <c r="OG229" s="43"/>
      <c r="OH229" s="43"/>
      <c r="OI229" s="43"/>
      <c r="OJ229" s="43"/>
      <c r="OK229" s="43"/>
      <c r="OL229" s="43"/>
      <c r="OM229" s="43"/>
      <c r="ON229" s="43"/>
      <c r="OO229" s="43"/>
      <c r="OP229" s="43"/>
      <c r="OQ229" s="43"/>
      <c r="OR229" s="43"/>
      <c r="OS229" s="43"/>
      <c r="OT229" s="43"/>
      <c r="OU229" s="43"/>
      <c r="OV229" s="43"/>
      <c r="OW229" s="43"/>
      <c r="OX229" s="43"/>
      <c r="OY229" s="43"/>
      <c r="OZ229" s="43"/>
      <c r="PA229" s="43"/>
      <c r="PB229" s="43"/>
      <c r="PC229" s="43"/>
      <c r="PD229" s="43"/>
      <c r="PE229" s="43"/>
      <c r="PF229" s="43"/>
      <c r="PG229" s="43"/>
      <c r="PH229" s="43"/>
      <c r="PI229" s="43"/>
      <c r="PJ229" s="43"/>
      <c r="PK229" s="43"/>
      <c r="PL229" s="43"/>
      <c r="PM229" s="43"/>
      <c r="PN229" s="43"/>
      <c r="PO229" s="43"/>
      <c r="PP229" s="43"/>
      <c r="PQ229" s="43"/>
      <c r="PR229" s="43"/>
      <c r="PS229" s="43"/>
      <c r="PT229" s="43"/>
      <c r="PU229" s="43"/>
      <c r="PV229" s="43"/>
      <c r="PW229" s="43"/>
      <c r="PX229" s="43"/>
      <c r="PY229" s="43"/>
      <c r="PZ229" s="43"/>
      <c r="QA229" s="43"/>
      <c r="QB229" s="43"/>
      <c r="QC229" s="43"/>
      <c r="QD229" s="43"/>
      <c r="QE229" s="43"/>
      <c r="QF229" s="43"/>
      <c r="QG229" s="43"/>
      <c r="QH229" s="43"/>
      <c r="QI229" s="43"/>
      <c r="QJ229" s="43"/>
      <c r="QK229" s="43"/>
      <c r="QL229" s="43"/>
      <c r="QM229" s="43"/>
      <c r="QN229" s="43"/>
      <c r="QO229" s="43"/>
      <c r="QP229" s="43"/>
      <c r="QQ229" s="43"/>
      <c r="QR229" s="43"/>
      <c r="QS229" s="43"/>
      <c r="QT229" s="43"/>
      <c r="QU229" s="43"/>
      <c r="QV229" s="43"/>
      <c r="QW229" s="43"/>
      <c r="QX229" s="43"/>
      <c r="QY229" s="43"/>
      <c r="QZ229" s="43"/>
      <c r="RA229" s="43"/>
      <c r="RB229" s="43"/>
      <c r="RC229" s="43"/>
      <c r="RD229" s="43"/>
      <c r="RE229" s="43"/>
      <c r="RF229" s="43"/>
      <c r="RG229" s="43"/>
      <c r="RH229" s="43"/>
      <c r="RI229" s="43"/>
      <c r="RJ229" s="43"/>
      <c r="RK229" s="43"/>
      <c r="RL229" s="43"/>
      <c r="RM229" s="43"/>
      <c r="RN229" s="43"/>
      <c r="RO229" s="43"/>
      <c r="RP229" s="43"/>
      <c r="RQ229" s="43"/>
      <c r="RR229" s="43"/>
      <c r="RS229" s="43"/>
      <c r="RT229" s="43"/>
      <c r="RU229" s="43"/>
      <c r="RV229" s="43"/>
      <c r="RW229" s="43"/>
      <c r="RX229" s="43"/>
      <c r="RY229" s="43"/>
      <c r="RZ229" s="43"/>
      <c r="SA229" s="43"/>
      <c r="SB229" s="43"/>
      <c r="SC229" s="43"/>
      <c r="SD229" s="43"/>
      <c r="SE229" s="43"/>
      <c r="SF229" s="43"/>
      <c r="SG229" s="43"/>
      <c r="SH229" s="43"/>
      <c r="SI229" s="43"/>
      <c r="SJ229" s="43"/>
      <c r="SK229" s="43"/>
      <c r="SL229" s="43"/>
      <c r="SM229" s="43"/>
      <c r="SN229" s="43"/>
      <c r="SO229" s="43"/>
      <c r="SP229" s="43"/>
      <c r="SQ229" s="43"/>
      <c r="SR229" s="43"/>
      <c r="SS229" s="43"/>
      <c r="ST229" s="43"/>
      <c r="SU229" s="43"/>
      <c r="SV229" s="43"/>
      <c r="SW229" s="43"/>
      <c r="SX229" s="43"/>
      <c r="SY229" s="43"/>
      <c r="SZ229" s="43"/>
      <c r="TA229" s="43"/>
      <c r="TB229" s="43"/>
      <c r="TC229" s="43"/>
      <c r="TD229" s="43"/>
      <c r="TE229" s="43"/>
      <c r="TF229" s="43"/>
      <c r="TG229" s="43"/>
      <c r="TH229" s="43"/>
      <c r="TI229" s="43"/>
      <c r="TJ229" s="43"/>
      <c r="TK229" s="43"/>
      <c r="TL229" s="43"/>
      <c r="TM229" s="43"/>
      <c r="TN229" s="43"/>
      <c r="TO229" s="43"/>
      <c r="TP229" s="43"/>
      <c r="TQ229" s="43"/>
      <c r="TR229" s="43"/>
      <c r="TS229" s="43"/>
      <c r="TT229" s="43"/>
      <c r="TU229" s="43"/>
      <c r="TV229" s="43"/>
      <c r="TW229" s="43"/>
      <c r="TX229" s="43"/>
      <c r="TY229" s="43"/>
      <c r="TZ229" s="43"/>
      <c r="UA229" s="43"/>
      <c r="UB229" s="43"/>
      <c r="UC229" s="43"/>
      <c r="UD229" s="43"/>
      <c r="UE229" s="43"/>
      <c r="UF229" s="43"/>
      <c r="UG229" s="43"/>
      <c r="UH229" s="43"/>
      <c r="UI229" s="43"/>
      <c r="UJ229" s="43"/>
      <c r="UK229" s="43"/>
      <c r="UL229" s="43"/>
      <c r="UM229" s="43"/>
      <c r="UN229" s="43"/>
      <c r="UO229" s="43"/>
      <c r="UP229" s="43"/>
      <c r="UQ229" s="43"/>
      <c r="UR229" s="43"/>
      <c r="US229" s="43"/>
      <c r="UT229" s="43"/>
      <c r="UU229" s="43"/>
      <c r="UV229" s="43"/>
      <c r="UW229" s="43"/>
      <c r="UX229" s="43"/>
      <c r="UY229" s="43"/>
      <c r="UZ229" s="43"/>
      <c r="VA229" s="43"/>
      <c r="VB229" s="43"/>
      <c r="VC229" s="43"/>
      <c r="VD229" s="43"/>
      <c r="VE229" s="43"/>
      <c r="VF229" s="43"/>
      <c r="VG229" s="43"/>
      <c r="VH229" s="43"/>
      <c r="VI229" s="43"/>
      <c r="VJ229" s="43"/>
      <c r="VK229" s="43"/>
      <c r="VL229" s="43"/>
      <c r="VM229" s="43"/>
      <c r="VN229" s="43"/>
      <c r="VO229" s="43"/>
      <c r="VP229" s="43"/>
      <c r="VQ229" s="43"/>
      <c r="VR229" s="43"/>
      <c r="VS229" s="43"/>
      <c r="VT229" s="43"/>
      <c r="VU229" s="43"/>
      <c r="VV229" s="43"/>
      <c r="VW229" s="43"/>
      <c r="VX229" s="43"/>
      <c r="VY229" s="43"/>
      <c r="VZ229" s="43"/>
      <c r="WA229" s="43"/>
      <c r="WB229" s="43"/>
      <c r="WC229" s="43"/>
      <c r="WD229" s="43"/>
      <c r="WE229" s="43"/>
      <c r="WF229" s="43"/>
      <c r="WG229" s="43"/>
      <c r="WH229" s="43"/>
      <c r="WI229" s="43"/>
      <c r="WJ229" s="43"/>
      <c r="WK229" s="43"/>
      <c r="WL229" s="43"/>
      <c r="WM229" s="43"/>
      <c r="WN229" s="43"/>
      <c r="WO229" s="43"/>
      <c r="WP229" s="43"/>
      <c r="WQ229" s="43"/>
      <c r="WR229" s="43"/>
      <c r="WS229" s="43"/>
      <c r="WT229" s="43"/>
      <c r="WU229" s="43"/>
      <c r="WV229" s="43"/>
      <c r="WW229" s="43"/>
      <c r="WX229" s="43"/>
      <c r="WY229" s="43"/>
      <c r="WZ229" s="43"/>
      <c r="XA229" s="43"/>
      <c r="XB229" s="43"/>
      <c r="XC229" s="43"/>
      <c r="XD229" s="43"/>
      <c r="XE229" s="43"/>
      <c r="XF229" s="43"/>
      <c r="XG229" s="43"/>
      <c r="XH229" s="43"/>
      <c r="XI229" s="43"/>
      <c r="XJ229" s="43"/>
      <c r="XK229" s="43"/>
      <c r="XL229" s="43"/>
      <c r="XM229" s="43"/>
      <c r="XN229" s="43"/>
      <c r="XO229" s="43"/>
      <c r="XP229" s="43"/>
      <c r="XQ229" s="43"/>
      <c r="XR229" s="43"/>
      <c r="XS229" s="43"/>
      <c r="XT229" s="43"/>
      <c r="XU229" s="43"/>
      <c r="XV229" s="43"/>
      <c r="XW229" s="43"/>
      <c r="XX229" s="43"/>
      <c r="XY229" s="43"/>
      <c r="XZ229" s="43"/>
      <c r="YA229" s="43"/>
      <c r="YB229" s="43"/>
      <c r="YC229" s="43"/>
      <c r="YD229" s="43"/>
      <c r="YE229" s="43"/>
      <c r="YF229" s="43"/>
      <c r="YG229" s="43"/>
      <c r="YH229" s="43"/>
      <c r="YI229" s="43"/>
      <c r="YJ229" s="43"/>
      <c r="YK229" s="43"/>
      <c r="YL229" s="43"/>
      <c r="YM229" s="43"/>
      <c r="YN229" s="43"/>
      <c r="YO229" s="43"/>
      <c r="YP229" s="43"/>
      <c r="YQ229" s="43"/>
      <c r="YR229" s="43"/>
      <c r="YS229" s="43"/>
      <c r="YT229" s="43"/>
      <c r="YU229" s="43"/>
      <c r="YV229" s="43"/>
      <c r="YW229" s="43"/>
      <c r="YX229" s="43"/>
      <c r="YY229" s="43"/>
      <c r="YZ229" s="43"/>
      <c r="ZA229" s="43"/>
      <c r="ZB229" s="43"/>
      <c r="ZC229" s="43"/>
      <c r="ZD229" s="43"/>
      <c r="ZE229" s="43"/>
      <c r="ZF229" s="43"/>
      <c r="ZG229" s="43"/>
      <c r="ZH229" s="43"/>
      <c r="ZI229" s="43"/>
      <c r="ZJ229" s="43"/>
      <c r="ZK229" s="43"/>
      <c r="ZL229" s="43"/>
      <c r="ZM229" s="43"/>
      <c r="ZN229" s="43"/>
      <c r="ZO229" s="43"/>
      <c r="ZP229" s="43"/>
      <c r="ZQ229" s="43"/>
      <c r="ZR229" s="43"/>
      <c r="ZS229" s="43"/>
      <c r="ZT229" s="43"/>
      <c r="ZU229" s="43"/>
      <c r="ZV229" s="43"/>
      <c r="ZW229" s="43"/>
      <c r="ZX229" s="43"/>
      <c r="ZY229" s="43"/>
      <c r="ZZ229" s="43"/>
      <c r="AAA229" s="43"/>
      <c r="AAB229" s="43"/>
      <c r="AAC229" s="43"/>
      <c r="AAD229" s="43"/>
      <c r="AAE229" s="43"/>
      <c r="AAF229" s="43"/>
      <c r="AAG229" s="43"/>
      <c r="AAH229" s="43"/>
      <c r="AAI229" s="43"/>
      <c r="AAJ229" s="43"/>
      <c r="AAK229" s="43"/>
      <c r="AAL229" s="43"/>
      <c r="AAM229" s="43"/>
      <c r="AAN229" s="43"/>
      <c r="AAO229" s="43"/>
      <c r="AAP229" s="43"/>
      <c r="AAQ229" s="43"/>
      <c r="AAR229" s="43"/>
      <c r="AAS229" s="43"/>
      <c r="AAT229" s="43"/>
      <c r="AAU229" s="43"/>
      <c r="AAV229" s="43"/>
      <c r="AAW229" s="43"/>
      <c r="AAX229" s="43"/>
      <c r="AAY229" s="43"/>
      <c r="AAZ229" s="43"/>
      <c r="ABA229" s="43"/>
      <c r="ABB229" s="43"/>
      <c r="ABC229" s="43"/>
      <c r="ABD229" s="43"/>
      <c r="ABE229" s="43"/>
      <c r="ABF229" s="43"/>
      <c r="ABG229" s="43"/>
      <c r="ABH229" s="43"/>
      <c r="ABI229" s="43"/>
      <c r="ABJ229" s="43"/>
      <c r="ABK229" s="43"/>
      <c r="ABL229" s="43"/>
      <c r="ABM229" s="43"/>
      <c r="ABN229" s="43"/>
      <c r="ABO229" s="43"/>
      <c r="ABP229" s="43"/>
      <c r="ABQ229" s="43"/>
      <c r="ABR229" s="43"/>
      <c r="ABS229" s="43"/>
      <c r="ABT229" s="43"/>
      <c r="ABU229" s="43"/>
      <c r="ABV229" s="43"/>
      <c r="ABW229" s="43"/>
      <c r="ABX229" s="43"/>
      <c r="ABY229" s="43"/>
      <c r="ABZ229" s="43"/>
      <c r="ACA229" s="43"/>
      <c r="ACB229" s="43"/>
      <c r="ACC229" s="43"/>
      <c r="ACD229" s="43"/>
      <c r="ACE229" s="43"/>
      <c r="ACF229" s="43"/>
      <c r="ACG229" s="43"/>
      <c r="ACH229" s="43"/>
      <c r="ACI229" s="43"/>
      <c r="ACJ229" s="43"/>
      <c r="ACK229" s="43"/>
      <c r="ACL229" s="43"/>
      <c r="ACM229" s="43"/>
      <c r="ACN229" s="43"/>
      <c r="ACO229" s="43"/>
      <c r="ACP229" s="43"/>
      <c r="ACQ229" s="43"/>
      <c r="ACR229" s="43"/>
      <c r="ACS229" s="43"/>
      <c r="ACT229" s="43"/>
      <c r="ACU229" s="43"/>
      <c r="ACV229" s="43"/>
      <c r="ACW229" s="43"/>
      <c r="ACX229" s="43"/>
      <c r="ACY229" s="43"/>
      <c r="ACZ229" s="43"/>
      <c r="ADA229" s="43"/>
      <c r="ADB229" s="43"/>
      <c r="ADC229" s="43"/>
      <c r="ADD229" s="43"/>
      <c r="ADE229" s="43"/>
      <c r="ADF229" s="43"/>
      <c r="ADG229" s="43"/>
      <c r="ADH229" s="43"/>
      <c r="ADI229" s="43"/>
      <c r="ADJ229" s="43"/>
      <c r="ADK229" s="43"/>
      <c r="ADL229" s="43"/>
      <c r="ADM229" s="43"/>
      <c r="ADN229" s="43"/>
      <c r="ADO229" s="43"/>
      <c r="ADP229" s="43"/>
      <c r="ADQ229" s="43"/>
      <c r="ADR229" s="43"/>
      <c r="ADS229" s="43"/>
      <c r="ADT229" s="43"/>
      <c r="ADU229" s="43"/>
      <c r="ADV229" s="43"/>
      <c r="ADW229" s="43"/>
      <c r="ADX229" s="43"/>
      <c r="ADY229" s="43"/>
      <c r="ADZ229" s="43"/>
      <c r="AEA229" s="43"/>
      <c r="AEB229" s="43"/>
      <c r="AEC229" s="43"/>
      <c r="AED229" s="43"/>
      <c r="AEE229" s="43"/>
      <c r="AEF229" s="43"/>
      <c r="AEG229" s="43"/>
      <c r="AEH229" s="43"/>
      <c r="AEI229" s="43"/>
      <c r="AEJ229" s="43"/>
      <c r="AEK229" s="43"/>
      <c r="AEL229" s="43"/>
      <c r="AEM229" s="43"/>
      <c r="AEN229" s="43"/>
      <c r="AEO229" s="43"/>
      <c r="AEP229" s="43"/>
      <c r="AEQ229" s="43"/>
      <c r="AER229" s="43"/>
      <c r="AES229" s="43"/>
      <c r="AET229" s="43"/>
      <c r="AEU229" s="43"/>
      <c r="AEV229" s="43"/>
      <c r="AEW229" s="43"/>
      <c r="AEX229" s="43"/>
      <c r="AEY229" s="43"/>
      <c r="AEZ229" s="43"/>
      <c r="AFA229" s="43"/>
      <c r="AFB229" s="43"/>
      <c r="AFC229" s="43"/>
      <c r="AFD229" s="43"/>
      <c r="AFE229" s="43"/>
      <c r="AFF229" s="43"/>
      <c r="AFG229" s="43"/>
      <c r="AFH229" s="43"/>
      <c r="AFI229" s="43"/>
      <c r="AFJ229" s="43"/>
      <c r="AFK229" s="43"/>
      <c r="AFL229" s="43"/>
      <c r="AFM229" s="43"/>
      <c r="AFN229" s="43"/>
      <c r="AFO229" s="43"/>
      <c r="AFP229" s="43"/>
      <c r="AFQ229" s="43"/>
      <c r="AFR229" s="43"/>
      <c r="AFS229" s="43"/>
      <c r="AFT229" s="43"/>
      <c r="AFU229" s="43"/>
      <c r="AFV229" s="43"/>
      <c r="AFW229" s="43"/>
      <c r="AFX229" s="43"/>
      <c r="AFY229" s="43"/>
      <c r="AFZ229" s="43"/>
      <c r="AGA229" s="43"/>
      <c r="AGB229" s="43"/>
      <c r="AGC229" s="43"/>
      <c r="AGD229" s="43"/>
      <c r="AGE229" s="43"/>
      <c r="AGF229" s="43"/>
      <c r="AGG229" s="43"/>
      <c r="AGH229" s="43"/>
      <c r="AGI229" s="43"/>
      <c r="AGJ229" s="43"/>
      <c r="AGK229" s="43"/>
      <c r="AGL229" s="43"/>
      <c r="AGM229" s="43"/>
      <c r="AGN229" s="43"/>
      <c r="AGO229" s="43"/>
      <c r="AGP229" s="43"/>
      <c r="AGQ229" s="43"/>
      <c r="AGR229" s="43"/>
      <c r="AGS229" s="43"/>
      <c r="AGT229" s="43"/>
      <c r="AGU229" s="43"/>
      <c r="AGV229" s="43"/>
      <c r="AGW229" s="43"/>
      <c r="AGX229" s="43"/>
      <c r="AGY229" s="43"/>
      <c r="AGZ229" s="43"/>
      <c r="AHA229" s="43"/>
      <c r="AHB229" s="43"/>
      <c r="AHC229" s="43"/>
      <c r="AHD229" s="43"/>
      <c r="AHE229" s="43"/>
      <c r="AHF229" s="43"/>
      <c r="AHG229" s="43"/>
      <c r="AHH229" s="43"/>
      <c r="AHI229" s="43"/>
      <c r="AHJ229" s="43"/>
      <c r="AHK229" s="43"/>
      <c r="AHL229" s="43"/>
      <c r="AHM229" s="43"/>
      <c r="AHN229" s="43"/>
      <c r="AHO229" s="43"/>
      <c r="AHP229" s="43"/>
      <c r="AHQ229" s="43"/>
      <c r="AHR229" s="43"/>
      <c r="AHS229" s="43"/>
      <c r="AHT229" s="43"/>
      <c r="AHU229" s="43"/>
      <c r="AHV229" s="43"/>
      <c r="AHW229" s="43"/>
      <c r="AHX229" s="43"/>
      <c r="AHY229" s="43"/>
      <c r="AHZ229" s="43"/>
      <c r="AIA229" s="43"/>
      <c r="AIB229" s="43"/>
      <c r="AIC229" s="43"/>
      <c r="AID229" s="43"/>
      <c r="AIE229" s="43"/>
      <c r="AIF229" s="43"/>
      <c r="AIG229" s="43"/>
      <c r="AIH229" s="43"/>
      <c r="AII229" s="43"/>
      <c r="AIJ229" s="43"/>
      <c r="AIK229" s="43"/>
      <c r="AIL229" s="43"/>
      <c r="AIM229" s="43"/>
      <c r="AIN229" s="43"/>
      <c r="AIO229" s="43"/>
      <c r="AIP229" s="43"/>
      <c r="AIQ229" s="43"/>
      <c r="AIR229" s="43"/>
      <c r="AIS229" s="43"/>
      <c r="AIT229" s="43"/>
      <c r="AIU229" s="43"/>
      <c r="AIV229" s="43"/>
      <c r="AIW229" s="43"/>
      <c r="AIX229" s="43"/>
      <c r="AIY229" s="43"/>
      <c r="AIZ229" s="43"/>
      <c r="AJA229" s="43"/>
      <c r="AJB229" s="43"/>
      <c r="AJC229" s="43"/>
      <c r="AJD229" s="43"/>
      <c r="AJE229" s="43"/>
      <c r="AJF229" s="43"/>
      <c r="AJG229" s="43"/>
      <c r="AJH229" s="43"/>
      <c r="AJI229" s="43"/>
      <c r="AJJ229" s="43"/>
      <c r="AJK229" s="43"/>
      <c r="AJL229" s="43"/>
      <c r="AJM229" s="43"/>
      <c r="AJN229" s="43"/>
      <c r="AJO229" s="43"/>
      <c r="AJP229" s="43"/>
      <c r="AJQ229" s="43"/>
      <c r="AJR229" s="43"/>
      <c r="AJS229" s="43"/>
      <c r="AJT229" s="43"/>
      <c r="AJU229" s="43"/>
      <c r="AJV229" s="43"/>
      <c r="AJW229" s="43"/>
      <c r="AJX229" s="43"/>
      <c r="AJY229" s="43"/>
      <c r="AJZ229" s="43"/>
      <c r="AKA229" s="43"/>
      <c r="AKB229" s="43"/>
      <c r="AKC229" s="43"/>
      <c r="AKD229" s="43"/>
      <c r="AKE229" s="43"/>
      <c r="AKF229" s="43"/>
      <c r="AKG229" s="43"/>
      <c r="AKH229" s="43"/>
      <c r="AKI229" s="43"/>
      <c r="AKJ229" s="43"/>
      <c r="AKK229" s="43"/>
      <c r="AKL229" s="43"/>
      <c r="AKM229" s="43"/>
      <c r="AKN229" s="43"/>
      <c r="AKO229" s="43"/>
      <c r="AKP229" s="43"/>
      <c r="AKQ229" s="43"/>
      <c r="AKR229" s="43"/>
      <c r="AKS229" s="43"/>
      <c r="AKT229" s="43"/>
      <c r="AKU229" s="43"/>
      <c r="AKV229" s="43"/>
      <c r="AKW229" s="43"/>
      <c r="AKX229" s="43"/>
      <c r="AKY229" s="43"/>
      <c r="AKZ229" s="43"/>
      <c r="ALA229" s="43"/>
      <c r="ALB229" s="43"/>
      <c r="ALC229" s="43"/>
      <c r="ALD229" s="43"/>
      <c r="ALE229" s="43"/>
      <c r="ALF229" s="43"/>
      <c r="ALG229" s="43"/>
      <c r="ALH229" s="43"/>
      <c r="ALI229" s="43"/>
      <c r="ALJ229" s="43"/>
      <c r="ALK229" s="43"/>
      <c r="ALL229" s="43"/>
      <c r="ALM229" s="43"/>
      <c r="ALN229" s="43"/>
      <c r="ALO229" s="43"/>
      <c r="ALP229" s="43"/>
      <c r="ALQ229" s="43"/>
      <c r="ALR229" s="43"/>
      <c r="ALS229" s="43"/>
      <c r="ALT229" s="43"/>
      <c r="ALU229" s="43"/>
      <c r="ALV229" s="43"/>
      <c r="ALW229" s="43"/>
      <c r="ALX229" s="43"/>
      <c r="ALY229" s="43"/>
      <c r="ALZ229" s="43"/>
      <c r="AMA229" s="43"/>
      <c r="AMB229" s="43"/>
      <c r="AMC229" s="43"/>
      <c r="AMD229" s="43"/>
      <c r="AME229" s="43"/>
      <c r="AMF229" s="43"/>
      <c r="AMG229" s="43"/>
      <c r="AMH229" s="43"/>
      <c r="AMI229" s="43"/>
      <c r="AMJ229" s="43"/>
      <c r="AMK229" s="43"/>
      <c r="AML229" s="43"/>
      <c r="AMM229" s="43"/>
      <c r="AMN229" s="43"/>
      <c r="AMO229" s="43"/>
      <c r="AMP229" s="43"/>
      <c r="AMQ229" s="43"/>
      <c r="AMR229" s="43"/>
      <c r="AMS229" s="43"/>
      <c r="AMT229" s="43"/>
    </row>
    <row r="230" spans="1:1034" hidden="1" x14ac:dyDescent="0.2">
      <c r="A230" s="364" t="s">
        <v>301</v>
      </c>
      <c r="B230" s="41">
        <v>49</v>
      </c>
      <c r="C230" s="42" t="s">
        <v>39</v>
      </c>
      <c r="D230" s="389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  <c r="IW230" s="43"/>
      <c r="IX230" s="43"/>
      <c r="IY230" s="43"/>
      <c r="IZ230" s="43"/>
      <c r="JA230" s="43"/>
      <c r="JB230" s="43"/>
      <c r="JC230" s="43"/>
      <c r="JD230" s="43"/>
      <c r="JE230" s="43"/>
      <c r="JF230" s="43"/>
      <c r="JG230" s="43"/>
      <c r="JH230" s="43"/>
      <c r="JI230" s="43"/>
      <c r="JJ230" s="43"/>
      <c r="JK230" s="43"/>
      <c r="JL230" s="43"/>
      <c r="JM230" s="43"/>
      <c r="JN230" s="43"/>
      <c r="JO230" s="43"/>
      <c r="JP230" s="43"/>
      <c r="JQ230" s="43"/>
      <c r="JR230" s="43"/>
      <c r="JS230" s="43"/>
      <c r="JT230" s="43"/>
      <c r="JU230" s="43"/>
      <c r="JV230" s="43"/>
      <c r="JW230" s="43"/>
      <c r="JX230" s="43"/>
      <c r="JY230" s="43"/>
      <c r="JZ230" s="43"/>
      <c r="KA230" s="43"/>
      <c r="KB230" s="43"/>
      <c r="KC230" s="43"/>
      <c r="KD230" s="43"/>
      <c r="KE230" s="43"/>
      <c r="KF230" s="43"/>
      <c r="KG230" s="43"/>
      <c r="KH230" s="43"/>
      <c r="KI230" s="43"/>
      <c r="KJ230" s="43"/>
      <c r="KK230" s="43"/>
      <c r="KL230" s="43"/>
      <c r="KM230" s="43"/>
      <c r="KN230" s="43"/>
      <c r="KO230" s="43"/>
      <c r="KP230" s="43"/>
      <c r="KQ230" s="43"/>
      <c r="KR230" s="43"/>
      <c r="KS230" s="43"/>
      <c r="KT230" s="43"/>
      <c r="KU230" s="43"/>
      <c r="KV230" s="43"/>
      <c r="KW230" s="43"/>
      <c r="KX230" s="43"/>
      <c r="KY230" s="43"/>
      <c r="KZ230" s="43"/>
      <c r="LA230" s="43"/>
      <c r="LB230" s="43"/>
      <c r="LC230" s="43"/>
      <c r="LD230" s="43"/>
      <c r="LE230" s="43"/>
      <c r="LF230" s="43"/>
      <c r="LG230" s="43"/>
      <c r="LH230" s="43"/>
      <c r="LI230" s="43"/>
      <c r="LJ230" s="43"/>
      <c r="LK230" s="43"/>
      <c r="LL230" s="43"/>
      <c r="LM230" s="43"/>
      <c r="LN230" s="43"/>
      <c r="LO230" s="43"/>
      <c r="LP230" s="43"/>
      <c r="LQ230" s="43"/>
      <c r="LR230" s="43"/>
      <c r="LS230" s="43"/>
      <c r="LT230" s="43"/>
      <c r="LU230" s="43"/>
      <c r="LV230" s="43"/>
      <c r="LW230" s="43"/>
      <c r="LX230" s="43"/>
      <c r="LY230" s="43"/>
      <c r="LZ230" s="43"/>
      <c r="MA230" s="43"/>
      <c r="MB230" s="43"/>
      <c r="MC230" s="43"/>
      <c r="MD230" s="43"/>
      <c r="ME230" s="43"/>
      <c r="MF230" s="43"/>
      <c r="MG230" s="43"/>
      <c r="MH230" s="43"/>
      <c r="MI230" s="43"/>
      <c r="MJ230" s="43"/>
      <c r="MK230" s="43"/>
      <c r="ML230" s="43"/>
      <c r="MM230" s="43"/>
      <c r="MN230" s="43"/>
      <c r="MO230" s="43"/>
      <c r="MP230" s="43"/>
      <c r="MQ230" s="43"/>
      <c r="MR230" s="43"/>
      <c r="MS230" s="43"/>
      <c r="MT230" s="43"/>
      <c r="MU230" s="43"/>
      <c r="MV230" s="43"/>
      <c r="MW230" s="43"/>
      <c r="MX230" s="43"/>
      <c r="MY230" s="43"/>
      <c r="MZ230" s="43"/>
      <c r="NA230" s="43"/>
      <c r="NB230" s="43"/>
      <c r="NC230" s="43"/>
      <c r="ND230" s="43"/>
      <c r="NE230" s="43"/>
      <c r="NF230" s="43"/>
      <c r="NG230" s="43"/>
      <c r="NH230" s="43"/>
      <c r="NI230" s="43"/>
      <c r="NJ230" s="43"/>
      <c r="NK230" s="43"/>
      <c r="NL230" s="43"/>
      <c r="NM230" s="43"/>
      <c r="NN230" s="43"/>
      <c r="NO230" s="43"/>
      <c r="NP230" s="43"/>
      <c r="NQ230" s="43"/>
      <c r="NR230" s="43"/>
      <c r="NS230" s="43"/>
      <c r="NT230" s="43"/>
      <c r="NU230" s="43"/>
      <c r="NV230" s="43"/>
      <c r="NW230" s="43"/>
      <c r="NX230" s="43"/>
      <c r="NY230" s="43"/>
      <c r="NZ230" s="43"/>
      <c r="OA230" s="43"/>
      <c r="OB230" s="43"/>
      <c r="OC230" s="43"/>
      <c r="OD230" s="43"/>
      <c r="OE230" s="43"/>
      <c r="OF230" s="43"/>
      <c r="OG230" s="43"/>
      <c r="OH230" s="43"/>
      <c r="OI230" s="43"/>
      <c r="OJ230" s="43"/>
      <c r="OK230" s="43"/>
      <c r="OL230" s="43"/>
      <c r="OM230" s="43"/>
      <c r="ON230" s="43"/>
      <c r="OO230" s="43"/>
      <c r="OP230" s="43"/>
      <c r="OQ230" s="43"/>
      <c r="OR230" s="43"/>
      <c r="OS230" s="43"/>
      <c r="OT230" s="43"/>
      <c r="OU230" s="43"/>
      <c r="OV230" s="43"/>
      <c r="OW230" s="43"/>
      <c r="OX230" s="43"/>
      <c r="OY230" s="43"/>
      <c r="OZ230" s="43"/>
      <c r="PA230" s="43"/>
      <c r="PB230" s="43"/>
      <c r="PC230" s="43"/>
      <c r="PD230" s="43"/>
      <c r="PE230" s="43"/>
      <c r="PF230" s="43"/>
      <c r="PG230" s="43"/>
      <c r="PH230" s="43"/>
      <c r="PI230" s="43"/>
      <c r="PJ230" s="43"/>
      <c r="PK230" s="43"/>
      <c r="PL230" s="43"/>
      <c r="PM230" s="43"/>
      <c r="PN230" s="43"/>
      <c r="PO230" s="43"/>
      <c r="PP230" s="43"/>
      <c r="PQ230" s="43"/>
      <c r="PR230" s="43"/>
      <c r="PS230" s="43"/>
      <c r="PT230" s="43"/>
      <c r="PU230" s="43"/>
      <c r="PV230" s="43"/>
      <c r="PW230" s="43"/>
      <c r="PX230" s="43"/>
      <c r="PY230" s="43"/>
      <c r="PZ230" s="43"/>
      <c r="QA230" s="43"/>
      <c r="QB230" s="43"/>
      <c r="QC230" s="43"/>
      <c r="QD230" s="43"/>
      <c r="QE230" s="43"/>
      <c r="QF230" s="43"/>
      <c r="QG230" s="43"/>
      <c r="QH230" s="43"/>
      <c r="QI230" s="43"/>
      <c r="QJ230" s="43"/>
      <c r="QK230" s="43"/>
      <c r="QL230" s="43"/>
      <c r="QM230" s="43"/>
      <c r="QN230" s="43"/>
      <c r="QO230" s="43"/>
      <c r="QP230" s="43"/>
      <c r="QQ230" s="43"/>
      <c r="QR230" s="43"/>
      <c r="QS230" s="43"/>
      <c r="QT230" s="43"/>
      <c r="QU230" s="43"/>
      <c r="QV230" s="43"/>
      <c r="QW230" s="43"/>
      <c r="QX230" s="43"/>
      <c r="QY230" s="43"/>
      <c r="QZ230" s="43"/>
      <c r="RA230" s="43"/>
      <c r="RB230" s="43"/>
      <c r="RC230" s="43"/>
      <c r="RD230" s="43"/>
      <c r="RE230" s="43"/>
      <c r="RF230" s="43"/>
      <c r="RG230" s="43"/>
      <c r="RH230" s="43"/>
      <c r="RI230" s="43"/>
      <c r="RJ230" s="43"/>
      <c r="RK230" s="43"/>
      <c r="RL230" s="43"/>
      <c r="RM230" s="43"/>
      <c r="RN230" s="43"/>
      <c r="RO230" s="43"/>
      <c r="RP230" s="43"/>
      <c r="RQ230" s="43"/>
      <c r="RR230" s="43"/>
      <c r="RS230" s="43"/>
      <c r="RT230" s="43"/>
      <c r="RU230" s="43"/>
      <c r="RV230" s="43"/>
      <c r="RW230" s="43"/>
      <c r="RX230" s="43"/>
      <c r="RY230" s="43"/>
      <c r="RZ230" s="43"/>
      <c r="SA230" s="43"/>
      <c r="SB230" s="43"/>
      <c r="SC230" s="43"/>
      <c r="SD230" s="43"/>
      <c r="SE230" s="43"/>
      <c r="SF230" s="43"/>
      <c r="SG230" s="43"/>
      <c r="SH230" s="43"/>
      <c r="SI230" s="43"/>
      <c r="SJ230" s="43"/>
      <c r="SK230" s="43"/>
      <c r="SL230" s="43"/>
      <c r="SM230" s="43"/>
      <c r="SN230" s="43"/>
      <c r="SO230" s="43"/>
      <c r="SP230" s="43"/>
      <c r="SQ230" s="43"/>
      <c r="SR230" s="43"/>
      <c r="SS230" s="43"/>
      <c r="ST230" s="43"/>
      <c r="SU230" s="43"/>
      <c r="SV230" s="43"/>
      <c r="SW230" s="43"/>
      <c r="SX230" s="43"/>
      <c r="SY230" s="43"/>
      <c r="SZ230" s="43"/>
      <c r="TA230" s="43"/>
      <c r="TB230" s="43"/>
      <c r="TC230" s="43"/>
      <c r="TD230" s="43"/>
      <c r="TE230" s="43"/>
      <c r="TF230" s="43"/>
      <c r="TG230" s="43"/>
      <c r="TH230" s="43"/>
      <c r="TI230" s="43"/>
      <c r="TJ230" s="43"/>
      <c r="TK230" s="43"/>
      <c r="TL230" s="43"/>
      <c r="TM230" s="43"/>
      <c r="TN230" s="43"/>
      <c r="TO230" s="43"/>
      <c r="TP230" s="43"/>
      <c r="TQ230" s="43"/>
      <c r="TR230" s="43"/>
      <c r="TS230" s="43"/>
      <c r="TT230" s="43"/>
      <c r="TU230" s="43"/>
      <c r="TV230" s="43"/>
      <c r="TW230" s="43"/>
      <c r="TX230" s="43"/>
      <c r="TY230" s="43"/>
      <c r="TZ230" s="43"/>
      <c r="UA230" s="43"/>
      <c r="UB230" s="43"/>
      <c r="UC230" s="43"/>
      <c r="UD230" s="43"/>
      <c r="UE230" s="43"/>
      <c r="UF230" s="43"/>
      <c r="UG230" s="43"/>
      <c r="UH230" s="43"/>
      <c r="UI230" s="43"/>
      <c r="UJ230" s="43"/>
      <c r="UK230" s="43"/>
      <c r="UL230" s="43"/>
      <c r="UM230" s="43"/>
      <c r="UN230" s="43"/>
      <c r="UO230" s="43"/>
      <c r="UP230" s="43"/>
      <c r="UQ230" s="43"/>
      <c r="UR230" s="43"/>
      <c r="US230" s="43"/>
      <c r="UT230" s="43"/>
      <c r="UU230" s="43"/>
      <c r="UV230" s="43"/>
      <c r="UW230" s="43"/>
      <c r="UX230" s="43"/>
      <c r="UY230" s="43"/>
      <c r="UZ230" s="43"/>
      <c r="VA230" s="43"/>
      <c r="VB230" s="43"/>
      <c r="VC230" s="43"/>
      <c r="VD230" s="43"/>
      <c r="VE230" s="43"/>
      <c r="VF230" s="43"/>
      <c r="VG230" s="43"/>
      <c r="VH230" s="43"/>
      <c r="VI230" s="43"/>
      <c r="VJ230" s="43"/>
      <c r="VK230" s="43"/>
      <c r="VL230" s="43"/>
      <c r="VM230" s="43"/>
      <c r="VN230" s="43"/>
      <c r="VO230" s="43"/>
      <c r="VP230" s="43"/>
      <c r="VQ230" s="43"/>
      <c r="VR230" s="43"/>
      <c r="VS230" s="43"/>
      <c r="VT230" s="43"/>
      <c r="VU230" s="43"/>
      <c r="VV230" s="43"/>
      <c r="VW230" s="43"/>
      <c r="VX230" s="43"/>
      <c r="VY230" s="43"/>
      <c r="VZ230" s="43"/>
      <c r="WA230" s="43"/>
      <c r="WB230" s="43"/>
      <c r="WC230" s="43"/>
      <c r="WD230" s="43"/>
      <c r="WE230" s="43"/>
      <c r="WF230" s="43"/>
      <c r="WG230" s="43"/>
      <c r="WH230" s="43"/>
      <c r="WI230" s="43"/>
      <c r="WJ230" s="43"/>
      <c r="WK230" s="43"/>
      <c r="WL230" s="43"/>
      <c r="WM230" s="43"/>
      <c r="WN230" s="43"/>
      <c r="WO230" s="43"/>
      <c r="WP230" s="43"/>
      <c r="WQ230" s="43"/>
      <c r="WR230" s="43"/>
      <c r="WS230" s="43"/>
      <c r="WT230" s="43"/>
      <c r="WU230" s="43"/>
      <c r="WV230" s="43"/>
      <c r="WW230" s="43"/>
      <c r="WX230" s="43"/>
      <c r="WY230" s="43"/>
      <c r="WZ230" s="43"/>
      <c r="XA230" s="43"/>
      <c r="XB230" s="43"/>
      <c r="XC230" s="43"/>
      <c r="XD230" s="43"/>
      <c r="XE230" s="43"/>
      <c r="XF230" s="43"/>
      <c r="XG230" s="43"/>
      <c r="XH230" s="43"/>
      <c r="XI230" s="43"/>
      <c r="XJ230" s="43"/>
      <c r="XK230" s="43"/>
      <c r="XL230" s="43"/>
      <c r="XM230" s="43"/>
      <c r="XN230" s="43"/>
      <c r="XO230" s="43"/>
      <c r="XP230" s="43"/>
      <c r="XQ230" s="43"/>
      <c r="XR230" s="43"/>
      <c r="XS230" s="43"/>
      <c r="XT230" s="43"/>
      <c r="XU230" s="43"/>
      <c r="XV230" s="43"/>
      <c r="XW230" s="43"/>
      <c r="XX230" s="43"/>
      <c r="XY230" s="43"/>
      <c r="XZ230" s="43"/>
      <c r="YA230" s="43"/>
      <c r="YB230" s="43"/>
      <c r="YC230" s="43"/>
      <c r="YD230" s="43"/>
      <c r="YE230" s="43"/>
      <c r="YF230" s="43"/>
      <c r="YG230" s="43"/>
      <c r="YH230" s="43"/>
      <c r="YI230" s="43"/>
      <c r="YJ230" s="43"/>
      <c r="YK230" s="43"/>
      <c r="YL230" s="43"/>
      <c r="YM230" s="43"/>
      <c r="YN230" s="43"/>
      <c r="YO230" s="43"/>
      <c r="YP230" s="43"/>
      <c r="YQ230" s="43"/>
      <c r="YR230" s="43"/>
      <c r="YS230" s="43"/>
      <c r="YT230" s="43"/>
      <c r="YU230" s="43"/>
      <c r="YV230" s="43"/>
      <c r="YW230" s="43"/>
      <c r="YX230" s="43"/>
      <c r="YY230" s="43"/>
      <c r="YZ230" s="43"/>
      <c r="ZA230" s="43"/>
      <c r="ZB230" s="43"/>
      <c r="ZC230" s="43"/>
      <c r="ZD230" s="43"/>
      <c r="ZE230" s="43"/>
      <c r="ZF230" s="43"/>
      <c r="ZG230" s="43"/>
      <c r="ZH230" s="43"/>
      <c r="ZI230" s="43"/>
      <c r="ZJ230" s="43"/>
      <c r="ZK230" s="43"/>
      <c r="ZL230" s="43"/>
      <c r="ZM230" s="43"/>
      <c r="ZN230" s="43"/>
      <c r="ZO230" s="43"/>
      <c r="ZP230" s="43"/>
      <c r="ZQ230" s="43"/>
      <c r="ZR230" s="43"/>
      <c r="ZS230" s="43"/>
      <c r="ZT230" s="43"/>
      <c r="ZU230" s="43"/>
      <c r="ZV230" s="43"/>
      <c r="ZW230" s="43"/>
      <c r="ZX230" s="43"/>
      <c r="ZY230" s="43"/>
      <c r="ZZ230" s="43"/>
      <c r="AAA230" s="43"/>
      <c r="AAB230" s="43"/>
      <c r="AAC230" s="43"/>
      <c r="AAD230" s="43"/>
      <c r="AAE230" s="43"/>
      <c r="AAF230" s="43"/>
      <c r="AAG230" s="43"/>
      <c r="AAH230" s="43"/>
      <c r="AAI230" s="43"/>
      <c r="AAJ230" s="43"/>
      <c r="AAK230" s="43"/>
      <c r="AAL230" s="43"/>
      <c r="AAM230" s="43"/>
      <c r="AAN230" s="43"/>
      <c r="AAO230" s="43"/>
      <c r="AAP230" s="43"/>
      <c r="AAQ230" s="43"/>
      <c r="AAR230" s="43"/>
      <c r="AAS230" s="43"/>
      <c r="AAT230" s="43"/>
      <c r="AAU230" s="43"/>
      <c r="AAV230" s="43"/>
      <c r="AAW230" s="43"/>
      <c r="AAX230" s="43"/>
      <c r="AAY230" s="43"/>
      <c r="AAZ230" s="43"/>
      <c r="ABA230" s="43"/>
      <c r="ABB230" s="43"/>
      <c r="ABC230" s="43"/>
      <c r="ABD230" s="43"/>
      <c r="ABE230" s="43"/>
      <c r="ABF230" s="43"/>
      <c r="ABG230" s="43"/>
      <c r="ABH230" s="43"/>
      <c r="ABI230" s="43"/>
      <c r="ABJ230" s="43"/>
      <c r="ABK230" s="43"/>
      <c r="ABL230" s="43"/>
      <c r="ABM230" s="43"/>
      <c r="ABN230" s="43"/>
      <c r="ABO230" s="43"/>
      <c r="ABP230" s="43"/>
      <c r="ABQ230" s="43"/>
      <c r="ABR230" s="43"/>
      <c r="ABS230" s="43"/>
      <c r="ABT230" s="43"/>
      <c r="ABU230" s="43"/>
      <c r="ABV230" s="43"/>
      <c r="ABW230" s="43"/>
      <c r="ABX230" s="43"/>
      <c r="ABY230" s="43"/>
      <c r="ABZ230" s="43"/>
      <c r="ACA230" s="43"/>
      <c r="ACB230" s="43"/>
      <c r="ACC230" s="43"/>
      <c r="ACD230" s="43"/>
      <c r="ACE230" s="43"/>
      <c r="ACF230" s="43"/>
      <c r="ACG230" s="43"/>
      <c r="ACH230" s="43"/>
      <c r="ACI230" s="43"/>
      <c r="ACJ230" s="43"/>
      <c r="ACK230" s="43"/>
      <c r="ACL230" s="43"/>
      <c r="ACM230" s="43"/>
      <c r="ACN230" s="43"/>
      <c r="ACO230" s="43"/>
      <c r="ACP230" s="43"/>
      <c r="ACQ230" s="43"/>
      <c r="ACR230" s="43"/>
      <c r="ACS230" s="43"/>
      <c r="ACT230" s="43"/>
      <c r="ACU230" s="43"/>
      <c r="ACV230" s="43"/>
      <c r="ACW230" s="43"/>
      <c r="ACX230" s="43"/>
      <c r="ACY230" s="43"/>
      <c r="ACZ230" s="43"/>
      <c r="ADA230" s="43"/>
      <c r="ADB230" s="43"/>
      <c r="ADC230" s="43"/>
      <c r="ADD230" s="43"/>
      <c r="ADE230" s="43"/>
      <c r="ADF230" s="43"/>
      <c r="ADG230" s="43"/>
      <c r="ADH230" s="43"/>
      <c r="ADI230" s="43"/>
      <c r="ADJ230" s="43"/>
      <c r="ADK230" s="43"/>
      <c r="ADL230" s="43"/>
      <c r="ADM230" s="43"/>
      <c r="ADN230" s="43"/>
      <c r="ADO230" s="43"/>
      <c r="ADP230" s="43"/>
      <c r="ADQ230" s="43"/>
      <c r="ADR230" s="43"/>
      <c r="ADS230" s="43"/>
      <c r="ADT230" s="43"/>
      <c r="ADU230" s="43"/>
      <c r="ADV230" s="43"/>
      <c r="ADW230" s="43"/>
      <c r="ADX230" s="43"/>
      <c r="ADY230" s="43"/>
      <c r="ADZ230" s="43"/>
      <c r="AEA230" s="43"/>
      <c r="AEB230" s="43"/>
      <c r="AEC230" s="43"/>
      <c r="AED230" s="43"/>
      <c r="AEE230" s="43"/>
      <c r="AEF230" s="43"/>
      <c r="AEG230" s="43"/>
      <c r="AEH230" s="43"/>
      <c r="AEI230" s="43"/>
      <c r="AEJ230" s="43"/>
      <c r="AEK230" s="43"/>
      <c r="AEL230" s="43"/>
      <c r="AEM230" s="43"/>
      <c r="AEN230" s="43"/>
      <c r="AEO230" s="43"/>
      <c r="AEP230" s="43"/>
      <c r="AEQ230" s="43"/>
      <c r="AER230" s="43"/>
      <c r="AES230" s="43"/>
      <c r="AET230" s="43"/>
      <c r="AEU230" s="43"/>
      <c r="AEV230" s="43"/>
      <c r="AEW230" s="43"/>
      <c r="AEX230" s="43"/>
      <c r="AEY230" s="43"/>
      <c r="AEZ230" s="43"/>
      <c r="AFA230" s="43"/>
      <c r="AFB230" s="43"/>
      <c r="AFC230" s="43"/>
      <c r="AFD230" s="43"/>
      <c r="AFE230" s="43"/>
      <c r="AFF230" s="43"/>
      <c r="AFG230" s="43"/>
      <c r="AFH230" s="43"/>
      <c r="AFI230" s="43"/>
      <c r="AFJ230" s="43"/>
      <c r="AFK230" s="43"/>
      <c r="AFL230" s="43"/>
      <c r="AFM230" s="43"/>
      <c r="AFN230" s="43"/>
      <c r="AFO230" s="43"/>
      <c r="AFP230" s="43"/>
      <c r="AFQ230" s="43"/>
      <c r="AFR230" s="43"/>
      <c r="AFS230" s="43"/>
      <c r="AFT230" s="43"/>
      <c r="AFU230" s="43"/>
      <c r="AFV230" s="43"/>
      <c r="AFW230" s="43"/>
      <c r="AFX230" s="43"/>
      <c r="AFY230" s="43"/>
      <c r="AFZ230" s="43"/>
      <c r="AGA230" s="43"/>
      <c r="AGB230" s="43"/>
      <c r="AGC230" s="43"/>
      <c r="AGD230" s="43"/>
      <c r="AGE230" s="43"/>
      <c r="AGF230" s="43"/>
      <c r="AGG230" s="43"/>
      <c r="AGH230" s="43"/>
      <c r="AGI230" s="43"/>
      <c r="AGJ230" s="43"/>
      <c r="AGK230" s="43"/>
      <c r="AGL230" s="43"/>
      <c r="AGM230" s="43"/>
      <c r="AGN230" s="43"/>
      <c r="AGO230" s="43"/>
      <c r="AGP230" s="43"/>
      <c r="AGQ230" s="43"/>
      <c r="AGR230" s="43"/>
      <c r="AGS230" s="43"/>
      <c r="AGT230" s="43"/>
      <c r="AGU230" s="43"/>
      <c r="AGV230" s="43"/>
      <c r="AGW230" s="43"/>
      <c r="AGX230" s="43"/>
      <c r="AGY230" s="43"/>
      <c r="AGZ230" s="43"/>
      <c r="AHA230" s="43"/>
      <c r="AHB230" s="43"/>
      <c r="AHC230" s="43"/>
      <c r="AHD230" s="43"/>
      <c r="AHE230" s="43"/>
      <c r="AHF230" s="43"/>
      <c r="AHG230" s="43"/>
      <c r="AHH230" s="43"/>
      <c r="AHI230" s="43"/>
      <c r="AHJ230" s="43"/>
      <c r="AHK230" s="43"/>
      <c r="AHL230" s="43"/>
      <c r="AHM230" s="43"/>
      <c r="AHN230" s="43"/>
      <c r="AHO230" s="43"/>
      <c r="AHP230" s="43"/>
      <c r="AHQ230" s="43"/>
      <c r="AHR230" s="43"/>
      <c r="AHS230" s="43"/>
      <c r="AHT230" s="43"/>
      <c r="AHU230" s="43"/>
      <c r="AHV230" s="43"/>
      <c r="AHW230" s="43"/>
      <c r="AHX230" s="43"/>
      <c r="AHY230" s="43"/>
      <c r="AHZ230" s="43"/>
      <c r="AIA230" s="43"/>
      <c r="AIB230" s="43"/>
      <c r="AIC230" s="43"/>
      <c r="AID230" s="43"/>
      <c r="AIE230" s="43"/>
      <c r="AIF230" s="43"/>
      <c r="AIG230" s="43"/>
      <c r="AIH230" s="43"/>
      <c r="AII230" s="43"/>
      <c r="AIJ230" s="43"/>
      <c r="AIK230" s="43"/>
      <c r="AIL230" s="43"/>
      <c r="AIM230" s="43"/>
      <c r="AIN230" s="43"/>
      <c r="AIO230" s="43"/>
      <c r="AIP230" s="43"/>
      <c r="AIQ230" s="43"/>
      <c r="AIR230" s="43"/>
      <c r="AIS230" s="43"/>
      <c r="AIT230" s="43"/>
      <c r="AIU230" s="43"/>
      <c r="AIV230" s="43"/>
      <c r="AIW230" s="43"/>
      <c r="AIX230" s="43"/>
      <c r="AIY230" s="43"/>
      <c r="AIZ230" s="43"/>
      <c r="AJA230" s="43"/>
      <c r="AJB230" s="43"/>
      <c r="AJC230" s="43"/>
      <c r="AJD230" s="43"/>
      <c r="AJE230" s="43"/>
      <c r="AJF230" s="43"/>
      <c r="AJG230" s="43"/>
      <c r="AJH230" s="43"/>
      <c r="AJI230" s="43"/>
      <c r="AJJ230" s="43"/>
      <c r="AJK230" s="43"/>
      <c r="AJL230" s="43"/>
      <c r="AJM230" s="43"/>
      <c r="AJN230" s="43"/>
      <c r="AJO230" s="43"/>
      <c r="AJP230" s="43"/>
      <c r="AJQ230" s="43"/>
      <c r="AJR230" s="43"/>
      <c r="AJS230" s="43"/>
      <c r="AJT230" s="43"/>
      <c r="AJU230" s="43"/>
      <c r="AJV230" s="43"/>
      <c r="AJW230" s="43"/>
      <c r="AJX230" s="43"/>
      <c r="AJY230" s="43"/>
      <c r="AJZ230" s="43"/>
      <c r="AKA230" s="43"/>
      <c r="AKB230" s="43"/>
      <c r="AKC230" s="43"/>
      <c r="AKD230" s="43"/>
      <c r="AKE230" s="43"/>
      <c r="AKF230" s="43"/>
      <c r="AKG230" s="43"/>
      <c r="AKH230" s="43"/>
      <c r="AKI230" s="43"/>
      <c r="AKJ230" s="43"/>
      <c r="AKK230" s="43"/>
      <c r="AKL230" s="43"/>
      <c r="AKM230" s="43"/>
      <c r="AKN230" s="43"/>
      <c r="AKO230" s="43"/>
      <c r="AKP230" s="43"/>
      <c r="AKQ230" s="43"/>
      <c r="AKR230" s="43"/>
      <c r="AKS230" s="43"/>
      <c r="AKT230" s="43"/>
      <c r="AKU230" s="43"/>
      <c r="AKV230" s="43"/>
      <c r="AKW230" s="43"/>
      <c r="AKX230" s="43"/>
      <c r="AKY230" s="43"/>
      <c r="AKZ230" s="43"/>
      <c r="ALA230" s="43"/>
      <c r="ALB230" s="43"/>
      <c r="ALC230" s="43"/>
      <c r="ALD230" s="43"/>
      <c r="ALE230" s="43"/>
      <c r="ALF230" s="43"/>
      <c r="ALG230" s="43"/>
      <c r="ALH230" s="43"/>
      <c r="ALI230" s="43"/>
      <c r="ALJ230" s="43"/>
      <c r="ALK230" s="43"/>
      <c r="ALL230" s="43"/>
      <c r="ALM230" s="43"/>
      <c r="ALN230" s="43"/>
      <c r="ALO230" s="43"/>
      <c r="ALP230" s="43"/>
      <c r="ALQ230" s="43"/>
      <c r="ALR230" s="43"/>
      <c r="ALS230" s="43"/>
      <c r="ALT230" s="43"/>
      <c r="ALU230" s="43"/>
      <c r="ALV230" s="43"/>
      <c r="ALW230" s="43"/>
      <c r="ALX230" s="43"/>
      <c r="ALY230" s="43"/>
      <c r="ALZ230" s="43"/>
      <c r="AMA230" s="43"/>
      <c r="AMB230" s="43"/>
      <c r="AMC230" s="43"/>
      <c r="AMD230" s="43"/>
      <c r="AME230" s="43"/>
      <c r="AMF230" s="43"/>
      <c r="AMG230" s="43"/>
      <c r="AMH230" s="43"/>
      <c r="AMI230" s="43"/>
      <c r="AMJ230" s="43"/>
      <c r="AMK230" s="43"/>
      <c r="AML230" s="43"/>
      <c r="AMM230" s="43"/>
      <c r="AMN230" s="43"/>
      <c r="AMO230" s="43"/>
      <c r="AMP230" s="43"/>
      <c r="AMQ230" s="43"/>
      <c r="AMR230" s="43"/>
      <c r="AMS230" s="43"/>
      <c r="AMT230" s="43"/>
    </row>
    <row r="231" spans="1:1034" hidden="1" x14ac:dyDescent="0.2">
      <c r="A231" s="364"/>
      <c r="B231" s="44">
        <v>52</v>
      </c>
      <c r="C231" s="45" t="s">
        <v>61</v>
      </c>
      <c r="D231" s="389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  <c r="IW231" s="43"/>
      <c r="IX231" s="43"/>
      <c r="IY231" s="43"/>
      <c r="IZ231" s="43"/>
      <c r="JA231" s="43"/>
      <c r="JB231" s="43"/>
      <c r="JC231" s="43"/>
      <c r="JD231" s="43"/>
      <c r="JE231" s="43"/>
      <c r="JF231" s="43"/>
      <c r="JG231" s="43"/>
      <c r="JH231" s="43"/>
      <c r="JI231" s="43"/>
      <c r="JJ231" s="43"/>
      <c r="JK231" s="43"/>
      <c r="JL231" s="43"/>
      <c r="JM231" s="43"/>
      <c r="JN231" s="43"/>
      <c r="JO231" s="43"/>
      <c r="JP231" s="43"/>
      <c r="JQ231" s="43"/>
      <c r="JR231" s="43"/>
      <c r="JS231" s="43"/>
      <c r="JT231" s="43"/>
      <c r="JU231" s="43"/>
      <c r="JV231" s="43"/>
      <c r="JW231" s="43"/>
      <c r="JX231" s="43"/>
      <c r="JY231" s="43"/>
      <c r="JZ231" s="43"/>
      <c r="KA231" s="43"/>
      <c r="KB231" s="43"/>
      <c r="KC231" s="43"/>
      <c r="KD231" s="43"/>
      <c r="KE231" s="43"/>
      <c r="KF231" s="43"/>
      <c r="KG231" s="43"/>
      <c r="KH231" s="43"/>
      <c r="KI231" s="43"/>
      <c r="KJ231" s="43"/>
      <c r="KK231" s="43"/>
      <c r="KL231" s="43"/>
      <c r="KM231" s="43"/>
      <c r="KN231" s="43"/>
      <c r="KO231" s="43"/>
      <c r="KP231" s="43"/>
      <c r="KQ231" s="43"/>
      <c r="KR231" s="43"/>
      <c r="KS231" s="43"/>
      <c r="KT231" s="43"/>
      <c r="KU231" s="43"/>
      <c r="KV231" s="43"/>
      <c r="KW231" s="43"/>
      <c r="KX231" s="43"/>
      <c r="KY231" s="43"/>
      <c r="KZ231" s="43"/>
      <c r="LA231" s="43"/>
      <c r="LB231" s="43"/>
      <c r="LC231" s="43"/>
      <c r="LD231" s="43"/>
      <c r="LE231" s="43"/>
      <c r="LF231" s="43"/>
      <c r="LG231" s="43"/>
      <c r="LH231" s="43"/>
      <c r="LI231" s="43"/>
      <c r="LJ231" s="43"/>
      <c r="LK231" s="43"/>
      <c r="LL231" s="43"/>
      <c r="LM231" s="43"/>
      <c r="LN231" s="43"/>
      <c r="LO231" s="43"/>
      <c r="LP231" s="43"/>
      <c r="LQ231" s="43"/>
      <c r="LR231" s="43"/>
      <c r="LS231" s="43"/>
      <c r="LT231" s="43"/>
      <c r="LU231" s="43"/>
      <c r="LV231" s="43"/>
      <c r="LW231" s="43"/>
      <c r="LX231" s="43"/>
      <c r="LY231" s="43"/>
      <c r="LZ231" s="43"/>
      <c r="MA231" s="43"/>
      <c r="MB231" s="43"/>
      <c r="MC231" s="43"/>
      <c r="MD231" s="43"/>
      <c r="ME231" s="43"/>
      <c r="MF231" s="43"/>
      <c r="MG231" s="43"/>
      <c r="MH231" s="43"/>
      <c r="MI231" s="43"/>
      <c r="MJ231" s="43"/>
      <c r="MK231" s="43"/>
      <c r="ML231" s="43"/>
      <c r="MM231" s="43"/>
      <c r="MN231" s="43"/>
      <c r="MO231" s="43"/>
      <c r="MP231" s="43"/>
      <c r="MQ231" s="43"/>
      <c r="MR231" s="43"/>
      <c r="MS231" s="43"/>
      <c r="MT231" s="43"/>
      <c r="MU231" s="43"/>
      <c r="MV231" s="43"/>
      <c r="MW231" s="43"/>
      <c r="MX231" s="43"/>
      <c r="MY231" s="43"/>
      <c r="MZ231" s="43"/>
      <c r="NA231" s="43"/>
      <c r="NB231" s="43"/>
      <c r="NC231" s="43"/>
      <c r="ND231" s="43"/>
      <c r="NE231" s="43"/>
      <c r="NF231" s="43"/>
      <c r="NG231" s="43"/>
      <c r="NH231" s="43"/>
      <c r="NI231" s="43"/>
      <c r="NJ231" s="43"/>
      <c r="NK231" s="43"/>
      <c r="NL231" s="43"/>
      <c r="NM231" s="43"/>
      <c r="NN231" s="43"/>
      <c r="NO231" s="43"/>
      <c r="NP231" s="43"/>
      <c r="NQ231" s="43"/>
      <c r="NR231" s="43"/>
      <c r="NS231" s="43"/>
      <c r="NT231" s="43"/>
      <c r="NU231" s="43"/>
      <c r="NV231" s="43"/>
      <c r="NW231" s="43"/>
      <c r="NX231" s="43"/>
      <c r="NY231" s="43"/>
      <c r="NZ231" s="43"/>
      <c r="OA231" s="43"/>
      <c r="OB231" s="43"/>
      <c r="OC231" s="43"/>
      <c r="OD231" s="43"/>
      <c r="OE231" s="43"/>
      <c r="OF231" s="43"/>
      <c r="OG231" s="43"/>
      <c r="OH231" s="43"/>
      <c r="OI231" s="43"/>
      <c r="OJ231" s="43"/>
      <c r="OK231" s="43"/>
      <c r="OL231" s="43"/>
      <c r="OM231" s="43"/>
      <c r="ON231" s="43"/>
      <c r="OO231" s="43"/>
      <c r="OP231" s="43"/>
      <c r="OQ231" s="43"/>
      <c r="OR231" s="43"/>
      <c r="OS231" s="43"/>
      <c r="OT231" s="43"/>
      <c r="OU231" s="43"/>
      <c r="OV231" s="43"/>
      <c r="OW231" s="43"/>
      <c r="OX231" s="43"/>
      <c r="OY231" s="43"/>
      <c r="OZ231" s="43"/>
      <c r="PA231" s="43"/>
      <c r="PB231" s="43"/>
      <c r="PC231" s="43"/>
      <c r="PD231" s="43"/>
      <c r="PE231" s="43"/>
      <c r="PF231" s="43"/>
      <c r="PG231" s="43"/>
      <c r="PH231" s="43"/>
      <c r="PI231" s="43"/>
      <c r="PJ231" s="43"/>
      <c r="PK231" s="43"/>
      <c r="PL231" s="43"/>
      <c r="PM231" s="43"/>
      <c r="PN231" s="43"/>
      <c r="PO231" s="43"/>
      <c r="PP231" s="43"/>
      <c r="PQ231" s="43"/>
      <c r="PR231" s="43"/>
      <c r="PS231" s="43"/>
      <c r="PT231" s="43"/>
      <c r="PU231" s="43"/>
      <c r="PV231" s="43"/>
      <c r="PW231" s="43"/>
      <c r="PX231" s="43"/>
      <c r="PY231" s="43"/>
      <c r="PZ231" s="43"/>
      <c r="QA231" s="43"/>
      <c r="QB231" s="43"/>
      <c r="QC231" s="43"/>
      <c r="QD231" s="43"/>
      <c r="QE231" s="43"/>
      <c r="QF231" s="43"/>
      <c r="QG231" s="43"/>
      <c r="QH231" s="43"/>
      <c r="QI231" s="43"/>
      <c r="QJ231" s="43"/>
      <c r="QK231" s="43"/>
      <c r="QL231" s="43"/>
      <c r="QM231" s="43"/>
      <c r="QN231" s="43"/>
      <c r="QO231" s="43"/>
      <c r="QP231" s="43"/>
      <c r="QQ231" s="43"/>
      <c r="QR231" s="43"/>
      <c r="QS231" s="43"/>
      <c r="QT231" s="43"/>
      <c r="QU231" s="43"/>
      <c r="QV231" s="43"/>
      <c r="QW231" s="43"/>
      <c r="QX231" s="43"/>
      <c r="QY231" s="43"/>
      <c r="QZ231" s="43"/>
      <c r="RA231" s="43"/>
      <c r="RB231" s="43"/>
      <c r="RC231" s="43"/>
      <c r="RD231" s="43"/>
      <c r="RE231" s="43"/>
      <c r="RF231" s="43"/>
      <c r="RG231" s="43"/>
      <c r="RH231" s="43"/>
      <c r="RI231" s="43"/>
      <c r="RJ231" s="43"/>
      <c r="RK231" s="43"/>
      <c r="RL231" s="43"/>
      <c r="RM231" s="43"/>
      <c r="RN231" s="43"/>
      <c r="RO231" s="43"/>
      <c r="RP231" s="43"/>
      <c r="RQ231" s="43"/>
      <c r="RR231" s="43"/>
      <c r="RS231" s="43"/>
      <c r="RT231" s="43"/>
      <c r="RU231" s="43"/>
      <c r="RV231" s="43"/>
      <c r="RW231" s="43"/>
      <c r="RX231" s="43"/>
      <c r="RY231" s="43"/>
      <c r="RZ231" s="43"/>
      <c r="SA231" s="43"/>
      <c r="SB231" s="43"/>
      <c r="SC231" s="43"/>
      <c r="SD231" s="43"/>
      <c r="SE231" s="43"/>
      <c r="SF231" s="43"/>
      <c r="SG231" s="43"/>
      <c r="SH231" s="43"/>
      <c r="SI231" s="43"/>
      <c r="SJ231" s="43"/>
      <c r="SK231" s="43"/>
      <c r="SL231" s="43"/>
      <c r="SM231" s="43"/>
      <c r="SN231" s="43"/>
      <c r="SO231" s="43"/>
      <c r="SP231" s="43"/>
      <c r="SQ231" s="43"/>
      <c r="SR231" s="43"/>
      <c r="SS231" s="43"/>
      <c r="ST231" s="43"/>
      <c r="SU231" s="43"/>
      <c r="SV231" s="43"/>
      <c r="SW231" s="43"/>
      <c r="SX231" s="43"/>
      <c r="SY231" s="43"/>
      <c r="SZ231" s="43"/>
      <c r="TA231" s="43"/>
      <c r="TB231" s="43"/>
      <c r="TC231" s="43"/>
      <c r="TD231" s="43"/>
      <c r="TE231" s="43"/>
      <c r="TF231" s="43"/>
      <c r="TG231" s="43"/>
      <c r="TH231" s="43"/>
      <c r="TI231" s="43"/>
      <c r="TJ231" s="43"/>
      <c r="TK231" s="43"/>
      <c r="TL231" s="43"/>
      <c r="TM231" s="43"/>
      <c r="TN231" s="43"/>
      <c r="TO231" s="43"/>
      <c r="TP231" s="43"/>
      <c r="TQ231" s="43"/>
      <c r="TR231" s="43"/>
      <c r="TS231" s="43"/>
      <c r="TT231" s="43"/>
      <c r="TU231" s="43"/>
      <c r="TV231" s="43"/>
      <c r="TW231" s="43"/>
      <c r="TX231" s="43"/>
      <c r="TY231" s="43"/>
      <c r="TZ231" s="43"/>
      <c r="UA231" s="43"/>
      <c r="UB231" s="43"/>
      <c r="UC231" s="43"/>
      <c r="UD231" s="43"/>
      <c r="UE231" s="43"/>
      <c r="UF231" s="43"/>
      <c r="UG231" s="43"/>
      <c r="UH231" s="43"/>
      <c r="UI231" s="43"/>
      <c r="UJ231" s="43"/>
      <c r="UK231" s="43"/>
      <c r="UL231" s="43"/>
      <c r="UM231" s="43"/>
      <c r="UN231" s="43"/>
      <c r="UO231" s="43"/>
      <c r="UP231" s="43"/>
      <c r="UQ231" s="43"/>
      <c r="UR231" s="43"/>
      <c r="US231" s="43"/>
      <c r="UT231" s="43"/>
      <c r="UU231" s="43"/>
      <c r="UV231" s="43"/>
      <c r="UW231" s="43"/>
      <c r="UX231" s="43"/>
      <c r="UY231" s="43"/>
      <c r="UZ231" s="43"/>
      <c r="VA231" s="43"/>
      <c r="VB231" s="43"/>
      <c r="VC231" s="43"/>
      <c r="VD231" s="43"/>
      <c r="VE231" s="43"/>
      <c r="VF231" s="43"/>
      <c r="VG231" s="43"/>
      <c r="VH231" s="43"/>
      <c r="VI231" s="43"/>
      <c r="VJ231" s="43"/>
      <c r="VK231" s="43"/>
      <c r="VL231" s="43"/>
      <c r="VM231" s="43"/>
      <c r="VN231" s="43"/>
      <c r="VO231" s="43"/>
      <c r="VP231" s="43"/>
      <c r="VQ231" s="43"/>
      <c r="VR231" s="43"/>
      <c r="VS231" s="43"/>
      <c r="VT231" s="43"/>
      <c r="VU231" s="43"/>
      <c r="VV231" s="43"/>
      <c r="VW231" s="43"/>
      <c r="VX231" s="43"/>
      <c r="VY231" s="43"/>
      <c r="VZ231" s="43"/>
      <c r="WA231" s="43"/>
      <c r="WB231" s="43"/>
      <c r="WC231" s="43"/>
      <c r="WD231" s="43"/>
      <c r="WE231" s="43"/>
      <c r="WF231" s="43"/>
      <c r="WG231" s="43"/>
      <c r="WH231" s="43"/>
      <c r="WI231" s="43"/>
      <c r="WJ231" s="43"/>
      <c r="WK231" s="43"/>
      <c r="WL231" s="43"/>
      <c r="WM231" s="43"/>
      <c r="WN231" s="43"/>
      <c r="WO231" s="43"/>
      <c r="WP231" s="43"/>
      <c r="WQ231" s="43"/>
      <c r="WR231" s="43"/>
      <c r="WS231" s="43"/>
      <c r="WT231" s="43"/>
      <c r="WU231" s="43"/>
      <c r="WV231" s="43"/>
      <c r="WW231" s="43"/>
      <c r="WX231" s="43"/>
      <c r="WY231" s="43"/>
      <c r="WZ231" s="43"/>
      <c r="XA231" s="43"/>
      <c r="XB231" s="43"/>
      <c r="XC231" s="43"/>
      <c r="XD231" s="43"/>
      <c r="XE231" s="43"/>
      <c r="XF231" s="43"/>
      <c r="XG231" s="43"/>
      <c r="XH231" s="43"/>
      <c r="XI231" s="43"/>
      <c r="XJ231" s="43"/>
      <c r="XK231" s="43"/>
      <c r="XL231" s="43"/>
      <c r="XM231" s="43"/>
      <c r="XN231" s="43"/>
      <c r="XO231" s="43"/>
      <c r="XP231" s="43"/>
      <c r="XQ231" s="43"/>
      <c r="XR231" s="43"/>
      <c r="XS231" s="43"/>
      <c r="XT231" s="43"/>
      <c r="XU231" s="43"/>
      <c r="XV231" s="43"/>
      <c r="XW231" s="43"/>
      <c r="XX231" s="43"/>
      <c r="XY231" s="43"/>
      <c r="XZ231" s="43"/>
      <c r="YA231" s="43"/>
      <c r="YB231" s="43"/>
      <c r="YC231" s="43"/>
      <c r="YD231" s="43"/>
      <c r="YE231" s="43"/>
      <c r="YF231" s="43"/>
      <c r="YG231" s="43"/>
      <c r="YH231" s="43"/>
      <c r="YI231" s="43"/>
      <c r="YJ231" s="43"/>
      <c r="YK231" s="43"/>
      <c r="YL231" s="43"/>
      <c r="YM231" s="43"/>
      <c r="YN231" s="43"/>
      <c r="YO231" s="43"/>
      <c r="YP231" s="43"/>
      <c r="YQ231" s="43"/>
      <c r="YR231" s="43"/>
      <c r="YS231" s="43"/>
      <c r="YT231" s="43"/>
      <c r="YU231" s="43"/>
      <c r="YV231" s="43"/>
      <c r="YW231" s="43"/>
      <c r="YX231" s="43"/>
      <c r="YY231" s="43"/>
      <c r="YZ231" s="43"/>
      <c r="ZA231" s="43"/>
      <c r="ZB231" s="43"/>
      <c r="ZC231" s="43"/>
      <c r="ZD231" s="43"/>
      <c r="ZE231" s="43"/>
      <c r="ZF231" s="43"/>
      <c r="ZG231" s="43"/>
      <c r="ZH231" s="43"/>
      <c r="ZI231" s="43"/>
      <c r="ZJ231" s="43"/>
      <c r="ZK231" s="43"/>
      <c r="ZL231" s="43"/>
      <c r="ZM231" s="43"/>
      <c r="ZN231" s="43"/>
      <c r="ZO231" s="43"/>
      <c r="ZP231" s="43"/>
      <c r="ZQ231" s="43"/>
      <c r="ZR231" s="43"/>
      <c r="ZS231" s="43"/>
      <c r="ZT231" s="43"/>
      <c r="ZU231" s="43"/>
      <c r="ZV231" s="43"/>
      <c r="ZW231" s="43"/>
      <c r="ZX231" s="43"/>
      <c r="ZY231" s="43"/>
      <c r="ZZ231" s="43"/>
      <c r="AAA231" s="43"/>
      <c r="AAB231" s="43"/>
      <c r="AAC231" s="43"/>
      <c r="AAD231" s="43"/>
      <c r="AAE231" s="43"/>
      <c r="AAF231" s="43"/>
      <c r="AAG231" s="43"/>
      <c r="AAH231" s="43"/>
      <c r="AAI231" s="43"/>
      <c r="AAJ231" s="43"/>
      <c r="AAK231" s="43"/>
      <c r="AAL231" s="43"/>
      <c r="AAM231" s="43"/>
      <c r="AAN231" s="43"/>
      <c r="AAO231" s="43"/>
      <c r="AAP231" s="43"/>
      <c r="AAQ231" s="43"/>
      <c r="AAR231" s="43"/>
      <c r="AAS231" s="43"/>
      <c r="AAT231" s="43"/>
      <c r="AAU231" s="43"/>
      <c r="AAV231" s="43"/>
      <c r="AAW231" s="43"/>
      <c r="AAX231" s="43"/>
      <c r="AAY231" s="43"/>
      <c r="AAZ231" s="43"/>
      <c r="ABA231" s="43"/>
      <c r="ABB231" s="43"/>
      <c r="ABC231" s="43"/>
      <c r="ABD231" s="43"/>
      <c r="ABE231" s="43"/>
      <c r="ABF231" s="43"/>
      <c r="ABG231" s="43"/>
      <c r="ABH231" s="43"/>
      <c r="ABI231" s="43"/>
      <c r="ABJ231" s="43"/>
      <c r="ABK231" s="43"/>
      <c r="ABL231" s="43"/>
      <c r="ABM231" s="43"/>
      <c r="ABN231" s="43"/>
      <c r="ABO231" s="43"/>
      <c r="ABP231" s="43"/>
      <c r="ABQ231" s="43"/>
      <c r="ABR231" s="43"/>
      <c r="ABS231" s="43"/>
      <c r="ABT231" s="43"/>
      <c r="ABU231" s="43"/>
      <c r="ABV231" s="43"/>
      <c r="ABW231" s="43"/>
      <c r="ABX231" s="43"/>
      <c r="ABY231" s="43"/>
      <c r="ABZ231" s="43"/>
      <c r="ACA231" s="43"/>
      <c r="ACB231" s="43"/>
      <c r="ACC231" s="43"/>
      <c r="ACD231" s="43"/>
      <c r="ACE231" s="43"/>
      <c r="ACF231" s="43"/>
      <c r="ACG231" s="43"/>
      <c r="ACH231" s="43"/>
      <c r="ACI231" s="43"/>
      <c r="ACJ231" s="43"/>
      <c r="ACK231" s="43"/>
      <c r="ACL231" s="43"/>
      <c r="ACM231" s="43"/>
      <c r="ACN231" s="43"/>
      <c r="ACO231" s="43"/>
      <c r="ACP231" s="43"/>
      <c r="ACQ231" s="43"/>
      <c r="ACR231" s="43"/>
      <c r="ACS231" s="43"/>
      <c r="ACT231" s="43"/>
      <c r="ACU231" s="43"/>
      <c r="ACV231" s="43"/>
      <c r="ACW231" s="43"/>
      <c r="ACX231" s="43"/>
      <c r="ACY231" s="43"/>
      <c r="ACZ231" s="43"/>
      <c r="ADA231" s="43"/>
      <c r="ADB231" s="43"/>
      <c r="ADC231" s="43"/>
      <c r="ADD231" s="43"/>
      <c r="ADE231" s="43"/>
      <c r="ADF231" s="43"/>
      <c r="ADG231" s="43"/>
      <c r="ADH231" s="43"/>
      <c r="ADI231" s="43"/>
      <c r="ADJ231" s="43"/>
      <c r="ADK231" s="43"/>
      <c r="ADL231" s="43"/>
      <c r="ADM231" s="43"/>
      <c r="ADN231" s="43"/>
      <c r="ADO231" s="43"/>
      <c r="ADP231" s="43"/>
      <c r="ADQ231" s="43"/>
      <c r="ADR231" s="43"/>
      <c r="ADS231" s="43"/>
      <c r="ADT231" s="43"/>
      <c r="ADU231" s="43"/>
      <c r="ADV231" s="43"/>
      <c r="ADW231" s="43"/>
      <c r="ADX231" s="43"/>
      <c r="ADY231" s="43"/>
      <c r="ADZ231" s="43"/>
      <c r="AEA231" s="43"/>
      <c r="AEB231" s="43"/>
      <c r="AEC231" s="43"/>
      <c r="AED231" s="43"/>
      <c r="AEE231" s="43"/>
      <c r="AEF231" s="43"/>
      <c r="AEG231" s="43"/>
      <c r="AEH231" s="43"/>
      <c r="AEI231" s="43"/>
      <c r="AEJ231" s="43"/>
      <c r="AEK231" s="43"/>
      <c r="AEL231" s="43"/>
      <c r="AEM231" s="43"/>
      <c r="AEN231" s="43"/>
      <c r="AEO231" s="43"/>
      <c r="AEP231" s="43"/>
      <c r="AEQ231" s="43"/>
      <c r="AER231" s="43"/>
      <c r="AES231" s="43"/>
      <c r="AET231" s="43"/>
      <c r="AEU231" s="43"/>
      <c r="AEV231" s="43"/>
      <c r="AEW231" s="43"/>
      <c r="AEX231" s="43"/>
      <c r="AEY231" s="43"/>
      <c r="AEZ231" s="43"/>
      <c r="AFA231" s="43"/>
      <c r="AFB231" s="43"/>
      <c r="AFC231" s="43"/>
      <c r="AFD231" s="43"/>
      <c r="AFE231" s="43"/>
      <c r="AFF231" s="43"/>
      <c r="AFG231" s="43"/>
      <c r="AFH231" s="43"/>
      <c r="AFI231" s="43"/>
      <c r="AFJ231" s="43"/>
      <c r="AFK231" s="43"/>
      <c r="AFL231" s="43"/>
      <c r="AFM231" s="43"/>
      <c r="AFN231" s="43"/>
      <c r="AFO231" s="43"/>
      <c r="AFP231" s="43"/>
      <c r="AFQ231" s="43"/>
      <c r="AFR231" s="43"/>
      <c r="AFS231" s="43"/>
      <c r="AFT231" s="43"/>
      <c r="AFU231" s="43"/>
      <c r="AFV231" s="43"/>
      <c r="AFW231" s="43"/>
      <c r="AFX231" s="43"/>
      <c r="AFY231" s="43"/>
      <c r="AFZ231" s="43"/>
      <c r="AGA231" s="43"/>
      <c r="AGB231" s="43"/>
      <c r="AGC231" s="43"/>
      <c r="AGD231" s="43"/>
      <c r="AGE231" s="43"/>
      <c r="AGF231" s="43"/>
      <c r="AGG231" s="43"/>
      <c r="AGH231" s="43"/>
      <c r="AGI231" s="43"/>
      <c r="AGJ231" s="43"/>
      <c r="AGK231" s="43"/>
      <c r="AGL231" s="43"/>
      <c r="AGM231" s="43"/>
      <c r="AGN231" s="43"/>
      <c r="AGO231" s="43"/>
      <c r="AGP231" s="43"/>
      <c r="AGQ231" s="43"/>
      <c r="AGR231" s="43"/>
      <c r="AGS231" s="43"/>
      <c r="AGT231" s="43"/>
      <c r="AGU231" s="43"/>
      <c r="AGV231" s="43"/>
      <c r="AGW231" s="43"/>
      <c r="AGX231" s="43"/>
      <c r="AGY231" s="43"/>
      <c r="AGZ231" s="43"/>
      <c r="AHA231" s="43"/>
      <c r="AHB231" s="43"/>
      <c r="AHC231" s="43"/>
      <c r="AHD231" s="43"/>
      <c r="AHE231" s="43"/>
      <c r="AHF231" s="43"/>
      <c r="AHG231" s="43"/>
      <c r="AHH231" s="43"/>
      <c r="AHI231" s="43"/>
      <c r="AHJ231" s="43"/>
      <c r="AHK231" s="43"/>
      <c r="AHL231" s="43"/>
      <c r="AHM231" s="43"/>
      <c r="AHN231" s="43"/>
      <c r="AHO231" s="43"/>
      <c r="AHP231" s="43"/>
      <c r="AHQ231" s="43"/>
      <c r="AHR231" s="43"/>
      <c r="AHS231" s="43"/>
      <c r="AHT231" s="43"/>
      <c r="AHU231" s="43"/>
      <c r="AHV231" s="43"/>
      <c r="AHW231" s="43"/>
      <c r="AHX231" s="43"/>
      <c r="AHY231" s="43"/>
      <c r="AHZ231" s="43"/>
      <c r="AIA231" s="43"/>
      <c r="AIB231" s="43"/>
      <c r="AIC231" s="43"/>
      <c r="AID231" s="43"/>
      <c r="AIE231" s="43"/>
      <c r="AIF231" s="43"/>
      <c r="AIG231" s="43"/>
      <c r="AIH231" s="43"/>
      <c r="AII231" s="43"/>
      <c r="AIJ231" s="43"/>
      <c r="AIK231" s="43"/>
      <c r="AIL231" s="43"/>
      <c r="AIM231" s="43"/>
      <c r="AIN231" s="43"/>
      <c r="AIO231" s="43"/>
      <c r="AIP231" s="43"/>
      <c r="AIQ231" s="43"/>
      <c r="AIR231" s="43"/>
      <c r="AIS231" s="43"/>
      <c r="AIT231" s="43"/>
      <c r="AIU231" s="43"/>
      <c r="AIV231" s="43"/>
      <c r="AIW231" s="43"/>
      <c r="AIX231" s="43"/>
      <c r="AIY231" s="43"/>
      <c r="AIZ231" s="43"/>
      <c r="AJA231" s="43"/>
      <c r="AJB231" s="43"/>
      <c r="AJC231" s="43"/>
      <c r="AJD231" s="43"/>
      <c r="AJE231" s="43"/>
      <c r="AJF231" s="43"/>
      <c r="AJG231" s="43"/>
      <c r="AJH231" s="43"/>
      <c r="AJI231" s="43"/>
      <c r="AJJ231" s="43"/>
      <c r="AJK231" s="43"/>
      <c r="AJL231" s="43"/>
      <c r="AJM231" s="43"/>
      <c r="AJN231" s="43"/>
      <c r="AJO231" s="43"/>
      <c r="AJP231" s="43"/>
      <c r="AJQ231" s="43"/>
      <c r="AJR231" s="43"/>
      <c r="AJS231" s="43"/>
      <c r="AJT231" s="43"/>
      <c r="AJU231" s="43"/>
      <c r="AJV231" s="43"/>
      <c r="AJW231" s="43"/>
      <c r="AJX231" s="43"/>
      <c r="AJY231" s="43"/>
      <c r="AJZ231" s="43"/>
      <c r="AKA231" s="43"/>
      <c r="AKB231" s="43"/>
      <c r="AKC231" s="43"/>
      <c r="AKD231" s="43"/>
      <c r="AKE231" s="43"/>
      <c r="AKF231" s="43"/>
      <c r="AKG231" s="43"/>
      <c r="AKH231" s="43"/>
      <c r="AKI231" s="43"/>
      <c r="AKJ231" s="43"/>
      <c r="AKK231" s="43"/>
      <c r="AKL231" s="43"/>
      <c r="AKM231" s="43"/>
      <c r="AKN231" s="43"/>
      <c r="AKO231" s="43"/>
      <c r="AKP231" s="43"/>
      <c r="AKQ231" s="43"/>
      <c r="AKR231" s="43"/>
      <c r="AKS231" s="43"/>
      <c r="AKT231" s="43"/>
      <c r="AKU231" s="43"/>
      <c r="AKV231" s="43"/>
      <c r="AKW231" s="43"/>
      <c r="AKX231" s="43"/>
      <c r="AKY231" s="43"/>
      <c r="AKZ231" s="43"/>
      <c r="ALA231" s="43"/>
      <c r="ALB231" s="43"/>
      <c r="ALC231" s="43"/>
      <c r="ALD231" s="43"/>
      <c r="ALE231" s="43"/>
      <c r="ALF231" s="43"/>
      <c r="ALG231" s="43"/>
      <c r="ALH231" s="43"/>
      <c r="ALI231" s="43"/>
      <c r="ALJ231" s="43"/>
      <c r="ALK231" s="43"/>
      <c r="ALL231" s="43"/>
      <c r="ALM231" s="43"/>
      <c r="ALN231" s="43"/>
      <c r="ALO231" s="43"/>
      <c r="ALP231" s="43"/>
      <c r="ALQ231" s="43"/>
      <c r="ALR231" s="43"/>
      <c r="ALS231" s="43"/>
      <c r="ALT231" s="43"/>
      <c r="ALU231" s="43"/>
      <c r="ALV231" s="43"/>
      <c r="ALW231" s="43"/>
      <c r="ALX231" s="43"/>
      <c r="ALY231" s="43"/>
      <c r="ALZ231" s="43"/>
      <c r="AMA231" s="43"/>
      <c r="AMB231" s="43"/>
      <c r="AMC231" s="43"/>
      <c r="AMD231" s="43"/>
      <c r="AME231" s="43"/>
      <c r="AMF231" s="43"/>
      <c r="AMG231" s="43"/>
      <c r="AMH231" s="43"/>
      <c r="AMI231" s="43"/>
      <c r="AMJ231" s="43"/>
      <c r="AMK231" s="43"/>
      <c r="AML231" s="43"/>
      <c r="AMM231" s="43"/>
      <c r="AMN231" s="43"/>
      <c r="AMO231" s="43"/>
      <c r="AMP231" s="43"/>
      <c r="AMQ231" s="43"/>
      <c r="AMR231" s="43"/>
      <c r="AMS231" s="43"/>
      <c r="AMT231" s="43"/>
    </row>
    <row r="232" spans="1:1034" hidden="1" x14ac:dyDescent="0.2">
      <c r="A232" s="364"/>
      <c r="B232" s="44">
        <v>55</v>
      </c>
      <c r="C232" s="45" t="s">
        <v>103</v>
      </c>
      <c r="D232" s="389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  <c r="IW232" s="43"/>
      <c r="IX232" s="43"/>
      <c r="IY232" s="43"/>
      <c r="IZ232" s="43"/>
      <c r="JA232" s="43"/>
      <c r="JB232" s="43"/>
      <c r="JC232" s="43"/>
      <c r="JD232" s="43"/>
      <c r="JE232" s="43"/>
      <c r="JF232" s="43"/>
      <c r="JG232" s="43"/>
      <c r="JH232" s="43"/>
      <c r="JI232" s="43"/>
      <c r="JJ232" s="43"/>
      <c r="JK232" s="43"/>
      <c r="JL232" s="43"/>
      <c r="JM232" s="43"/>
      <c r="JN232" s="43"/>
      <c r="JO232" s="43"/>
      <c r="JP232" s="43"/>
      <c r="JQ232" s="43"/>
      <c r="JR232" s="43"/>
      <c r="JS232" s="43"/>
      <c r="JT232" s="43"/>
      <c r="JU232" s="43"/>
      <c r="JV232" s="43"/>
      <c r="JW232" s="43"/>
      <c r="JX232" s="43"/>
      <c r="JY232" s="43"/>
      <c r="JZ232" s="43"/>
      <c r="KA232" s="43"/>
      <c r="KB232" s="43"/>
      <c r="KC232" s="43"/>
      <c r="KD232" s="43"/>
      <c r="KE232" s="43"/>
      <c r="KF232" s="43"/>
      <c r="KG232" s="43"/>
      <c r="KH232" s="43"/>
      <c r="KI232" s="43"/>
      <c r="KJ232" s="43"/>
      <c r="KK232" s="43"/>
      <c r="KL232" s="43"/>
      <c r="KM232" s="43"/>
      <c r="KN232" s="43"/>
      <c r="KO232" s="43"/>
      <c r="KP232" s="43"/>
      <c r="KQ232" s="43"/>
      <c r="KR232" s="43"/>
      <c r="KS232" s="43"/>
      <c r="KT232" s="43"/>
      <c r="KU232" s="43"/>
      <c r="KV232" s="43"/>
      <c r="KW232" s="43"/>
      <c r="KX232" s="43"/>
      <c r="KY232" s="43"/>
      <c r="KZ232" s="43"/>
      <c r="LA232" s="43"/>
      <c r="LB232" s="43"/>
      <c r="LC232" s="43"/>
      <c r="LD232" s="43"/>
      <c r="LE232" s="43"/>
      <c r="LF232" s="43"/>
      <c r="LG232" s="43"/>
      <c r="LH232" s="43"/>
      <c r="LI232" s="43"/>
      <c r="LJ232" s="43"/>
      <c r="LK232" s="43"/>
      <c r="LL232" s="43"/>
      <c r="LM232" s="43"/>
      <c r="LN232" s="43"/>
      <c r="LO232" s="43"/>
      <c r="LP232" s="43"/>
      <c r="LQ232" s="43"/>
      <c r="LR232" s="43"/>
      <c r="LS232" s="43"/>
      <c r="LT232" s="43"/>
      <c r="LU232" s="43"/>
      <c r="LV232" s="43"/>
      <c r="LW232" s="43"/>
      <c r="LX232" s="43"/>
      <c r="LY232" s="43"/>
      <c r="LZ232" s="43"/>
      <c r="MA232" s="43"/>
      <c r="MB232" s="43"/>
      <c r="MC232" s="43"/>
      <c r="MD232" s="43"/>
      <c r="ME232" s="43"/>
      <c r="MF232" s="43"/>
      <c r="MG232" s="43"/>
      <c r="MH232" s="43"/>
      <c r="MI232" s="43"/>
      <c r="MJ232" s="43"/>
      <c r="MK232" s="43"/>
      <c r="ML232" s="43"/>
      <c r="MM232" s="43"/>
      <c r="MN232" s="43"/>
      <c r="MO232" s="43"/>
      <c r="MP232" s="43"/>
      <c r="MQ232" s="43"/>
      <c r="MR232" s="43"/>
      <c r="MS232" s="43"/>
      <c r="MT232" s="43"/>
      <c r="MU232" s="43"/>
      <c r="MV232" s="43"/>
      <c r="MW232" s="43"/>
      <c r="MX232" s="43"/>
      <c r="MY232" s="43"/>
      <c r="MZ232" s="43"/>
      <c r="NA232" s="43"/>
      <c r="NB232" s="43"/>
      <c r="NC232" s="43"/>
      <c r="ND232" s="43"/>
      <c r="NE232" s="43"/>
      <c r="NF232" s="43"/>
      <c r="NG232" s="43"/>
      <c r="NH232" s="43"/>
      <c r="NI232" s="43"/>
      <c r="NJ232" s="43"/>
      <c r="NK232" s="43"/>
      <c r="NL232" s="43"/>
      <c r="NM232" s="43"/>
      <c r="NN232" s="43"/>
      <c r="NO232" s="43"/>
      <c r="NP232" s="43"/>
      <c r="NQ232" s="43"/>
      <c r="NR232" s="43"/>
      <c r="NS232" s="43"/>
      <c r="NT232" s="43"/>
      <c r="NU232" s="43"/>
      <c r="NV232" s="43"/>
      <c r="NW232" s="43"/>
      <c r="NX232" s="43"/>
      <c r="NY232" s="43"/>
      <c r="NZ232" s="43"/>
      <c r="OA232" s="43"/>
      <c r="OB232" s="43"/>
      <c r="OC232" s="43"/>
      <c r="OD232" s="43"/>
      <c r="OE232" s="43"/>
      <c r="OF232" s="43"/>
      <c r="OG232" s="43"/>
      <c r="OH232" s="43"/>
      <c r="OI232" s="43"/>
      <c r="OJ232" s="43"/>
      <c r="OK232" s="43"/>
      <c r="OL232" s="43"/>
      <c r="OM232" s="43"/>
      <c r="ON232" s="43"/>
      <c r="OO232" s="43"/>
      <c r="OP232" s="43"/>
      <c r="OQ232" s="43"/>
      <c r="OR232" s="43"/>
      <c r="OS232" s="43"/>
      <c r="OT232" s="43"/>
      <c r="OU232" s="43"/>
      <c r="OV232" s="43"/>
      <c r="OW232" s="43"/>
      <c r="OX232" s="43"/>
      <c r="OY232" s="43"/>
      <c r="OZ232" s="43"/>
      <c r="PA232" s="43"/>
      <c r="PB232" s="43"/>
      <c r="PC232" s="43"/>
      <c r="PD232" s="43"/>
      <c r="PE232" s="43"/>
      <c r="PF232" s="43"/>
      <c r="PG232" s="43"/>
      <c r="PH232" s="43"/>
      <c r="PI232" s="43"/>
      <c r="PJ232" s="43"/>
      <c r="PK232" s="43"/>
      <c r="PL232" s="43"/>
      <c r="PM232" s="43"/>
      <c r="PN232" s="43"/>
      <c r="PO232" s="43"/>
      <c r="PP232" s="43"/>
      <c r="PQ232" s="43"/>
      <c r="PR232" s="43"/>
      <c r="PS232" s="43"/>
      <c r="PT232" s="43"/>
      <c r="PU232" s="43"/>
      <c r="PV232" s="43"/>
      <c r="PW232" s="43"/>
      <c r="PX232" s="43"/>
      <c r="PY232" s="43"/>
      <c r="PZ232" s="43"/>
      <c r="QA232" s="43"/>
      <c r="QB232" s="43"/>
      <c r="QC232" s="43"/>
      <c r="QD232" s="43"/>
      <c r="QE232" s="43"/>
      <c r="QF232" s="43"/>
      <c r="QG232" s="43"/>
      <c r="QH232" s="43"/>
      <c r="QI232" s="43"/>
      <c r="QJ232" s="43"/>
      <c r="QK232" s="43"/>
      <c r="QL232" s="43"/>
      <c r="QM232" s="43"/>
      <c r="QN232" s="43"/>
      <c r="QO232" s="43"/>
      <c r="QP232" s="43"/>
      <c r="QQ232" s="43"/>
      <c r="QR232" s="43"/>
      <c r="QS232" s="43"/>
      <c r="QT232" s="43"/>
      <c r="QU232" s="43"/>
      <c r="QV232" s="43"/>
      <c r="QW232" s="43"/>
      <c r="QX232" s="43"/>
      <c r="QY232" s="43"/>
      <c r="QZ232" s="43"/>
      <c r="RA232" s="43"/>
      <c r="RB232" s="43"/>
      <c r="RC232" s="43"/>
      <c r="RD232" s="43"/>
      <c r="RE232" s="43"/>
      <c r="RF232" s="43"/>
      <c r="RG232" s="43"/>
      <c r="RH232" s="43"/>
      <c r="RI232" s="43"/>
      <c r="RJ232" s="43"/>
      <c r="RK232" s="43"/>
      <c r="RL232" s="43"/>
      <c r="RM232" s="43"/>
      <c r="RN232" s="43"/>
      <c r="RO232" s="43"/>
      <c r="RP232" s="43"/>
      <c r="RQ232" s="43"/>
      <c r="RR232" s="43"/>
      <c r="RS232" s="43"/>
      <c r="RT232" s="43"/>
      <c r="RU232" s="43"/>
      <c r="RV232" s="43"/>
      <c r="RW232" s="43"/>
      <c r="RX232" s="43"/>
      <c r="RY232" s="43"/>
      <c r="RZ232" s="43"/>
      <c r="SA232" s="43"/>
      <c r="SB232" s="43"/>
      <c r="SC232" s="43"/>
      <c r="SD232" s="43"/>
      <c r="SE232" s="43"/>
      <c r="SF232" s="43"/>
      <c r="SG232" s="43"/>
      <c r="SH232" s="43"/>
      <c r="SI232" s="43"/>
      <c r="SJ232" s="43"/>
      <c r="SK232" s="43"/>
      <c r="SL232" s="43"/>
      <c r="SM232" s="43"/>
      <c r="SN232" s="43"/>
      <c r="SO232" s="43"/>
      <c r="SP232" s="43"/>
      <c r="SQ232" s="43"/>
      <c r="SR232" s="43"/>
      <c r="SS232" s="43"/>
      <c r="ST232" s="43"/>
      <c r="SU232" s="43"/>
      <c r="SV232" s="43"/>
      <c r="SW232" s="43"/>
      <c r="SX232" s="43"/>
      <c r="SY232" s="43"/>
      <c r="SZ232" s="43"/>
      <c r="TA232" s="43"/>
      <c r="TB232" s="43"/>
      <c r="TC232" s="43"/>
      <c r="TD232" s="43"/>
      <c r="TE232" s="43"/>
      <c r="TF232" s="43"/>
      <c r="TG232" s="43"/>
      <c r="TH232" s="43"/>
      <c r="TI232" s="43"/>
      <c r="TJ232" s="43"/>
      <c r="TK232" s="43"/>
      <c r="TL232" s="43"/>
      <c r="TM232" s="43"/>
      <c r="TN232" s="43"/>
      <c r="TO232" s="43"/>
      <c r="TP232" s="43"/>
      <c r="TQ232" s="43"/>
      <c r="TR232" s="43"/>
      <c r="TS232" s="43"/>
      <c r="TT232" s="43"/>
      <c r="TU232" s="43"/>
      <c r="TV232" s="43"/>
      <c r="TW232" s="43"/>
      <c r="TX232" s="43"/>
      <c r="TY232" s="43"/>
      <c r="TZ232" s="43"/>
      <c r="UA232" s="43"/>
      <c r="UB232" s="43"/>
      <c r="UC232" s="43"/>
      <c r="UD232" s="43"/>
      <c r="UE232" s="43"/>
      <c r="UF232" s="43"/>
      <c r="UG232" s="43"/>
      <c r="UH232" s="43"/>
      <c r="UI232" s="43"/>
      <c r="UJ232" s="43"/>
      <c r="UK232" s="43"/>
      <c r="UL232" s="43"/>
      <c r="UM232" s="43"/>
      <c r="UN232" s="43"/>
      <c r="UO232" s="43"/>
      <c r="UP232" s="43"/>
      <c r="UQ232" s="43"/>
      <c r="UR232" s="43"/>
      <c r="US232" s="43"/>
      <c r="UT232" s="43"/>
      <c r="UU232" s="43"/>
      <c r="UV232" s="43"/>
      <c r="UW232" s="43"/>
      <c r="UX232" s="43"/>
      <c r="UY232" s="43"/>
      <c r="UZ232" s="43"/>
      <c r="VA232" s="43"/>
      <c r="VB232" s="43"/>
      <c r="VC232" s="43"/>
      <c r="VD232" s="43"/>
      <c r="VE232" s="43"/>
      <c r="VF232" s="43"/>
      <c r="VG232" s="43"/>
      <c r="VH232" s="43"/>
      <c r="VI232" s="43"/>
      <c r="VJ232" s="43"/>
      <c r="VK232" s="43"/>
      <c r="VL232" s="43"/>
      <c r="VM232" s="43"/>
      <c r="VN232" s="43"/>
      <c r="VO232" s="43"/>
      <c r="VP232" s="43"/>
      <c r="VQ232" s="43"/>
      <c r="VR232" s="43"/>
      <c r="VS232" s="43"/>
      <c r="VT232" s="43"/>
      <c r="VU232" s="43"/>
      <c r="VV232" s="43"/>
      <c r="VW232" s="43"/>
      <c r="VX232" s="43"/>
      <c r="VY232" s="43"/>
      <c r="VZ232" s="43"/>
      <c r="WA232" s="43"/>
      <c r="WB232" s="43"/>
      <c r="WC232" s="43"/>
      <c r="WD232" s="43"/>
      <c r="WE232" s="43"/>
      <c r="WF232" s="43"/>
      <c r="WG232" s="43"/>
      <c r="WH232" s="43"/>
      <c r="WI232" s="43"/>
      <c r="WJ232" s="43"/>
      <c r="WK232" s="43"/>
      <c r="WL232" s="43"/>
      <c r="WM232" s="43"/>
      <c r="WN232" s="43"/>
      <c r="WO232" s="43"/>
      <c r="WP232" s="43"/>
      <c r="WQ232" s="43"/>
      <c r="WR232" s="43"/>
      <c r="WS232" s="43"/>
      <c r="WT232" s="43"/>
      <c r="WU232" s="43"/>
      <c r="WV232" s="43"/>
      <c r="WW232" s="43"/>
      <c r="WX232" s="43"/>
      <c r="WY232" s="43"/>
      <c r="WZ232" s="43"/>
      <c r="XA232" s="43"/>
      <c r="XB232" s="43"/>
      <c r="XC232" s="43"/>
      <c r="XD232" s="43"/>
      <c r="XE232" s="43"/>
      <c r="XF232" s="43"/>
      <c r="XG232" s="43"/>
      <c r="XH232" s="43"/>
      <c r="XI232" s="43"/>
      <c r="XJ232" s="43"/>
      <c r="XK232" s="43"/>
      <c r="XL232" s="43"/>
      <c r="XM232" s="43"/>
      <c r="XN232" s="43"/>
      <c r="XO232" s="43"/>
      <c r="XP232" s="43"/>
      <c r="XQ232" s="43"/>
      <c r="XR232" s="43"/>
      <c r="XS232" s="43"/>
      <c r="XT232" s="43"/>
      <c r="XU232" s="43"/>
      <c r="XV232" s="43"/>
      <c r="XW232" s="43"/>
      <c r="XX232" s="43"/>
      <c r="XY232" s="43"/>
      <c r="XZ232" s="43"/>
      <c r="YA232" s="43"/>
      <c r="YB232" s="43"/>
      <c r="YC232" s="43"/>
      <c r="YD232" s="43"/>
      <c r="YE232" s="43"/>
      <c r="YF232" s="43"/>
      <c r="YG232" s="43"/>
      <c r="YH232" s="43"/>
      <c r="YI232" s="43"/>
      <c r="YJ232" s="43"/>
      <c r="YK232" s="43"/>
      <c r="YL232" s="43"/>
      <c r="YM232" s="43"/>
      <c r="YN232" s="43"/>
      <c r="YO232" s="43"/>
      <c r="YP232" s="43"/>
      <c r="YQ232" s="43"/>
      <c r="YR232" s="43"/>
      <c r="YS232" s="43"/>
      <c r="YT232" s="43"/>
      <c r="YU232" s="43"/>
      <c r="YV232" s="43"/>
      <c r="YW232" s="43"/>
      <c r="YX232" s="43"/>
      <c r="YY232" s="43"/>
      <c r="YZ232" s="43"/>
      <c r="ZA232" s="43"/>
      <c r="ZB232" s="43"/>
      <c r="ZC232" s="43"/>
      <c r="ZD232" s="43"/>
      <c r="ZE232" s="43"/>
      <c r="ZF232" s="43"/>
      <c r="ZG232" s="43"/>
      <c r="ZH232" s="43"/>
      <c r="ZI232" s="43"/>
      <c r="ZJ232" s="43"/>
      <c r="ZK232" s="43"/>
      <c r="ZL232" s="43"/>
      <c r="ZM232" s="43"/>
      <c r="ZN232" s="43"/>
      <c r="ZO232" s="43"/>
      <c r="ZP232" s="43"/>
      <c r="ZQ232" s="43"/>
      <c r="ZR232" s="43"/>
      <c r="ZS232" s="43"/>
      <c r="ZT232" s="43"/>
      <c r="ZU232" s="43"/>
      <c r="ZV232" s="43"/>
      <c r="ZW232" s="43"/>
      <c r="ZX232" s="43"/>
      <c r="ZY232" s="43"/>
      <c r="ZZ232" s="43"/>
      <c r="AAA232" s="43"/>
      <c r="AAB232" s="43"/>
      <c r="AAC232" s="43"/>
      <c r="AAD232" s="43"/>
      <c r="AAE232" s="43"/>
      <c r="AAF232" s="43"/>
      <c r="AAG232" s="43"/>
      <c r="AAH232" s="43"/>
      <c r="AAI232" s="43"/>
      <c r="AAJ232" s="43"/>
      <c r="AAK232" s="43"/>
      <c r="AAL232" s="43"/>
      <c r="AAM232" s="43"/>
      <c r="AAN232" s="43"/>
      <c r="AAO232" s="43"/>
      <c r="AAP232" s="43"/>
      <c r="AAQ232" s="43"/>
      <c r="AAR232" s="43"/>
      <c r="AAS232" s="43"/>
      <c r="AAT232" s="43"/>
      <c r="AAU232" s="43"/>
      <c r="AAV232" s="43"/>
      <c r="AAW232" s="43"/>
      <c r="AAX232" s="43"/>
      <c r="AAY232" s="43"/>
      <c r="AAZ232" s="43"/>
      <c r="ABA232" s="43"/>
      <c r="ABB232" s="43"/>
      <c r="ABC232" s="43"/>
      <c r="ABD232" s="43"/>
      <c r="ABE232" s="43"/>
      <c r="ABF232" s="43"/>
      <c r="ABG232" s="43"/>
      <c r="ABH232" s="43"/>
      <c r="ABI232" s="43"/>
      <c r="ABJ232" s="43"/>
      <c r="ABK232" s="43"/>
      <c r="ABL232" s="43"/>
      <c r="ABM232" s="43"/>
      <c r="ABN232" s="43"/>
      <c r="ABO232" s="43"/>
      <c r="ABP232" s="43"/>
      <c r="ABQ232" s="43"/>
      <c r="ABR232" s="43"/>
      <c r="ABS232" s="43"/>
      <c r="ABT232" s="43"/>
      <c r="ABU232" s="43"/>
      <c r="ABV232" s="43"/>
      <c r="ABW232" s="43"/>
      <c r="ABX232" s="43"/>
      <c r="ABY232" s="43"/>
      <c r="ABZ232" s="43"/>
      <c r="ACA232" s="43"/>
      <c r="ACB232" s="43"/>
      <c r="ACC232" s="43"/>
      <c r="ACD232" s="43"/>
      <c r="ACE232" s="43"/>
      <c r="ACF232" s="43"/>
      <c r="ACG232" s="43"/>
      <c r="ACH232" s="43"/>
      <c r="ACI232" s="43"/>
      <c r="ACJ232" s="43"/>
      <c r="ACK232" s="43"/>
      <c r="ACL232" s="43"/>
      <c r="ACM232" s="43"/>
      <c r="ACN232" s="43"/>
      <c r="ACO232" s="43"/>
      <c r="ACP232" s="43"/>
      <c r="ACQ232" s="43"/>
      <c r="ACR232" s="43"/>
      <c r="ACS232" s="43"/>
      <c r="ACT232" s="43"/>
      <c r="ACU232" s="43"/>
      <c r="ACV232" s="43"/>
      <c r="ACW232" s="43"/>
      <c r="ACX232" s="43"/>
      <c r="ACY232" s="43"/>
      <c r="ACZ232" s="43"/>
      <c r="ADA232" s="43"/>
      <c r="ADB232" s="43"/>
      <c r="ADC232" s="43"/>
      <c r="ADD232" s="43"/>
      <c r="ADE232" s="43"/>
      <c r="ADF232" s="43"/>
      <c r="ADG232" s="43"/>
      <c r="ADH232" s="43"/>
      <c r="ADI232" s="43"/>
      <c r="ADJ232" s="43"/>
      <c r="ADK232" s="43"/>
      <c r="ADL232" s="43"/>
      <c r="ADM232" s="43"/>
      <c r="ADN232" s="43"/>
      <c r="ADO232" s="43"/>
      <c r="ADP232" s="43"/>
      <c r="ADQ232" s="43"/>
      <c r="ADR232" s="43"/>
      <c r="ADS232" s="43"/>
      <c r="ADT232" s="43"/>
      <c r="ADU232" s="43"/>
      <c r="ADV232" s="43"/>
      <c r="ADW232" s="43"/>
      <c r="ADX232" s="43"/>
      <c r="ADY232" s="43"/>
      <c r="ADZ232" s="43"/>
      <c r="AEA232" s="43"/>
      <c r="AEB232" s="43"/>
      <c r="AEC232" s="43"/>
      <c r="AED232" s="43"/>
      <c r="AEE232" s="43"/>
      <c r="AEF232" s="43"/>
      <c r="AEG232" s="43"/>
      <c r="AEH232" s="43"/>
      <c r="AEI232" s="43"/>
      <c r="AEJ232" s="43"/>
      <c r="AEK232" s="43"/>
      <c r="AEL232" s="43"/>
      <c r="AEM232" s="43"/>
      <c r="AEN232" s="43"/>
      <c r="AEO232" s="43"/>
      <c r="AEP232" s="43"/>
      <c r="AEQ232" s="43"/>
      <c r="AER232" s="43"/>
      <c r="AES232" s="43"/>
      <c r="AET232" s="43"/>
      <c r="AEU232" s="43"/>
      <c r="AEV232" s="43"/>
      <c r="AEW232" s="43"/>
      <c r="AEX232" s="43"/>
      <c r="AEY232" s="43"/>
      <c r="AEZ232" s="43"/>
      <c r="AFA232" s="43"/>
      <c r="AFB232" s="43"/>
      <c r="AFC232" s="43"/>
      <c r="AFD232" s="43"/>
      <c r="AFE232" s="43"/>
      <c r="AFF232" s="43"/>
      <c r="AFG232" s="43"/>
      <c r="AFH232" s="43"/>
      <c r="AFI232" s="43"/>
      <c r="AFJ232" s="43"/>
      <c r="AFK232" s="43"/>
      <c r="AFL232" s="43"/>
      <c r="AFM232" s="43"/>
      <c r="AFN232" s="43"/>
      <c r="AFO232" s="43"/>
      <c r="AFP232" s="43"/>
      <c r="AFQ232" s="43"/>
      <c r="AFR232" s="43"/>
      <c r="AFS232" s="43"/>
      <c r="AFT232" s="43"/>
      <c r="AFU232" s="43"/>
      <c r="AFV232" s="43"/>
      <c r="AFW232" s="43"/>
      <c r="AFX232" s="43"/>
      <c r="AFY232" s="43"/>
      <c r="AFZ232" s="43"/>
      <c r="AGA232" s="43"/>
      <c r="AGB232" s="43"/>
      <c r="AGC232" s="43"/>
      <c r="AGD232" s="43"/>
      <c r="AGE232" s="43"/>
      <c r="AGF232" s="43"/>
      <c r="AGG232" s="43"/>
      <c r="AGH232" s="43"/>
      <c r="AGI232" s="43"/>
      <c r="AGJ232" s="43"/>
      <c r="AGK232" s="43"/>
      <c r="AGL232" s="43"/>
      <c r="AGM232" s="43"/>
      <c r="AGN232" s="43"/>
      <c r="AGO232" s="43"/>
      <c r="AGP232" s="43"/>
      <c r="AGQ232" s="43"/>
      <c r="AGR232" s="43"/>
      <c r="AGS232" s="43"/>
      <c r="AGT232" s="43"/>
      <c r="AGU232" s="43"/>
      <c r="AGV232" s="43"/>
      <c r="AGW232" s="43"/>
      <c r="AGX232" s="43"/>
      <c r="AGY232" s="43"/>
      <c r="AGZ232" s="43"/>
      <c r="AHA232" s="43"/>
      <c r="AHB232" s="43"/>
      <c r="AHC232" s="43"/>
      <c r="AHD232" s="43"/>
      <c r="AHE232" s="43"/>
      <c r="AHF232" s="43"/>
      <c r="AHG232" s="43"/>
      <c r="AHH232" s="43"/>
      <c r="AHI232" s="43"/>
      <c r="AHJ232" s="43"/>
      <c r="AHK232" s="43"/>
      <c r="AHL232" s="43"/>
      <c r="AHM232" s="43"/>
      <c r="AHN232" s="43"/>
      <c r="AHO232" s="43"/>
      <c r="AHP232" s="43"/>
      <c r="AHQ232" s="43"/>
      <c r="AHR232" s="43"/>
      <c r="AHS232" s="43"/>
      <c r="AHT232" s="43"/>
      <c r="AHU232" s="43"/>
      <c r="AHV232" s="43"/>
      <c r="AHW232" s="43"/>
      <c r="AHX232" s="43"/>
      <c r="AHY232" s="43"/>
      <c r="AHZ232" s="43"/>
      <c r="AIA232" s="43"/>
      <c r="AIB232" s="43"/>
      <c r="AIC232" s="43"/>
      <c r="AID232" s="43"/>
      <c r="AIE232" s="43"/>
      <c r="AIF232" s="43"/>
      <c r="AIG232" s="43"/>
      <c r="AIH232" s="43"/>
      <c r="AII232" s="43"/>
      <c r="AIJ232" s="43"/>
      <c r="AIK232" s="43"/>
      <c r="AIL232" s="43"/>
      <c r="AIM232" s="43"/>
      <c r="AIN232" s="43"/>
      <c r="AIO232" s="43"/>
      <c r="AIP232" s="43"/>
      <c r="AIQ232" s="43"/>
      <c r="AIR232" s="43"/>
      <c r="AIS232" s="43"/>
      <c r="AIT232" s="43"/>
      <c r="AIU232" s="43"/>
      <c r="AIV232" s="43"/>
      <c r="AIW232" s="43"/>
      <c r="AIX232" s="43"/>
      <c r="AIY232" s="43"/>
      <c r="AIZ232" s="43"/>
      <c r="AJA232" s="43"/>
      <c r="AJB232" s="43"/>
      <c r="AJC232" s="43"/>
      <c r="AJD232" s="43"/>
      <c r="AJE232" s="43"/>
      <c r="AJF232" s="43"/>
      <c r="AJG232" s="43"/>
      <c r="AJH232" s="43"/>
      <c r="AJI232" s="43"/>
      <c r="AJJ232" s="43"/>
      <c r="AJK232" s="43"/>
      <c r="AJL232" s="43"/>
      <c r="AJM232" s="43"/>
      <c r="AJN232" s="43"/>
      <c r="AJO232" s="43"/>
      <c r="AJP232" s="43"/>
      <c r="AJQ232" s="43"/>
      <c r="AJR232" s="43"/>
      <c r="AJS232" s="43"/>
      <c r="AJT232" s="43"/>
      <c r="AJU232" s="43"/>
      <c r="AJV232" s="43"/>
      <c r="AJW232" s="43"/>
      <c r="AJX232" s="43"/>
      <c r="AJY232" s="43"/>
      <c r="AJZ232" s="43"/>
      <c r="AKA232" s="43"/>
      <c r="AKB232" s="43"/>
      <c r="AKC232" s="43"/>
      <c r="AKD232" s="43"/>
      <c r="AKE232" s="43"/>
      <c r="AKF232" s="43"/>
      <c r="AKG232" s="43"/>
      <c r="AKH232" s="43"/>
      <c r="AKI232" s="43"/>
      <c r="AKJ232" s="43"/>
      <c r="AKK232" s="43"/>
      <c r="AKL232" s="43"/>
      <c r="AKM232" s="43"/>
      <c r="AKN232" s="43"/>
      <c r="AKO232" s="43"/>
      <c r="AKP232" s="43"/>
      <c r="AKQ232" s="43"/>
      <c r="AKR232" s="43"/>
      <c r="AKS232" s="43"/>
      <c r="AKT232" s="43"/>
      <c r="AKU232" s="43"/>
      <c r="AKV232" s="43"/>
      <c r="AKW232" s="43"/>
      <c r="AKX232" s="43"/>
      <c r="AKY232" s="43"/>
      <c r="AKZ232" s="43"/>
      <c r="ALA232" s="43"/>
      <c r="ALB232" s="43"/>
      <c r="ALC232" s="43"/>
      <c r="ALD232" s="43"/>
      <c r="ALE232" s="43"/>
      <c r="ALF232" s="43"/>
      <c r="ALG232" s="43"/>
      <c r="ALH232" s="43"/>
      <c r="ALI232" s="43"/>
      <c r="ALJ232" s="43"/>
      <c r="ALK232" s="43"/>
      <c r="ALL232" s="43"/>
      <c r="ALM232" s="43"/>
      <c r="ALN232" s="43"/>
      <c r="ALO232" s="43"/>
      <c r="ALP232" s="43"/>
      <c r="ALQ232" s="43"/>
      <c r="ALR232" s="43"/>
      <c r="ALS232" s="43"/>
      <c r="ALT232" s="43"/>
      <c r="ALU232" s="43"/>
      <c r="ALV232" s="43"/>
      <c r="ALW232" s="43"/>
      <c r="ALX232" s="43"/>
      <c r="ALY232" s="43"/>
      <c r="ALZ232" s="43"/>
      <c r="AMA232" s="43"/>
      <c r="AMB232" s="43"/>
      <c r="AMC232" s="43"/>
      <c r="AMD232" s="43"/>
      <c r="AME232" s="43"/>
      <c r="AMF232" s="43"/>
      <c r="AMG232" s="43"/>
      <c r="AMH232" s="43"/>
      <c r="AMI232" s="43"/>
      <c r="AMJ232" s="43"/>
      <c r="AMK232" s="43"/>
      <c r="AML232" s="43"/>
      <c r="AMM232" s="43"/>
      <c r="AMN232" s="43"/>
      <c r="AMO232" s="43"/>
      <c r="AMP232" s="43"/>
      <c r="AMQ232" s="43"/>
      <c r="AMR232" s="43"/>
      <c r="AMS232" s="43"/>
      <c r="AMT232" s="43"/>
    </row>
    <row r="233" spans="1:1034" hidden="1" x14ac:dyDescent="0.2">
      <c r="A233" s="364"/>
      <c r="B233" s="44">
        <v>56</v>
      </c>
      <c r="C233" s="45" t="s">
        <v>135</v>
      </c>
      <c r="D233" s="389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  <c r="IW233" s="43"/>
      <c r="IX233" s="43"/>
      <c r="IY233" s="43"/>
      <c r="IZ233" s="43"/>
      <c r="JA233" s="43"/>
      <c r="JB233" s="43"/>
      <c r="JC233" s="43"/>
      <c r="JD233" s="43"/>
      <c r="JE233" s="43"/>
      <c r="JF233" s="43"/>
      <c r="JG233" s="43"/>
      <c r="JH233" s="43"/>
      <c r="JI233" s="43"/>
      <c r="JJ233" s="43"/>
      <c r="JK233" s="43"/>
      <c r="JL233" s="43"/>
      <c r="JM233" s="43"/>
      <c r="JN233" s="43"/>
      <c r="JO233" s="43"/>
      <c r="JP233" s="43"/>
      <c r="JQ233" s="43"/>
      <c r="JR233" s="43"/>
      <c r="JS233" s="43"/>
      <c r="JT233" s="43"/>
      <c r="JU233" s="43"/>
      <c r="JV233" s="43"/>
      <c r="JW233" s="43"/>
      <c r="JX233" s="43"/>
      <c r="JY233" s="43"/>
      <c r="JZ233" s="43"/>
      <c r="KA233" s="43"/>
      <c r="KB233" s="43"/>
      <c r="KC233" s="43"/>
      <c r="KD233" s="43"/>
      <c r="KE233" s="43"/>
      <c r="KF233" s="43"/>
      <c r="KG233" s="43"/>
      <c r="KH233" s="43"/>
      <c r="KI233" s="43"/>
      <c r="KJ233" s="43"/>
      <c r="KK233" s="43"/>
      <c r="KL233" s="43"/>
      <c r="KM233" s="43"/>
      <c r="KN233" s="43"/>
      <c r="KO233" s="43"/>
      <c r="KP233" s="43"/>
      <c r="KQ233" s="43"/>
      <c r="KR233" s="43"/>
      <c r="KS233" s="43"/>
      <c r="KT233" s="43"/>
      <c r="KU233" s="43"/>
      <c r="KV233" s="43"/>
      <c r="KW233" s="43"/>
      <c r="KX233" s="43"/>
      <c r="KY233" s="43"/>
      <c r="KZ233" s="43"/>
      <c r="LA233" s="43"/>
      <c r="LB233" s="43"/>
      <c r="LC233" s="43"/>
      <c r="LD233" s="43"/>
      <c r="LE233" s="43"/>
      <c r="LF233" s="43"/>
      <c r="LG233" s="43"/>
      <c r="LH233" s="43"/>
      <c r="LI233" s="43"/>
      <c r="LJ233" s="43"/>
      <c r="LK233" s="43"/>
      <c r="LL233" s="43"/>
      <c r="LM233" s="43"/>
      <c r="LN233" s="43"/>
      <c r="LO233" s="43"/>
      <c r="LP233" s="43"/>
      <c r="LQ233" s="43"/>
      <c r="LR233" s="43"/>
      <c r="LS233" s="43"/>
      <c r="LT233" s="43"/>
      <c r="LU233" s="43"/>
      <c r="LV233" s="43"/>
      <c r="LW233" s="43"/>
      <c r="LX233" s="43"/>
      <c r="LY233" s="43"/>
      <c r="LZ233" s="43"/>
      <c r="MA233" s="43"/>
      <c r="MB233" s="43"/>
      <c r="MC233" s="43"/>
      <c r="MD233" s="43"/>
      <c r="ME233" s="43"/>
      <c r="MF233" s="43"/>
      <c r="MG233" s="43"/>
      <c r="MH233" s="43"/>
      <c r="MI233" s="43"/>
      <c r="MJ233" s="43"/>
      <c r="MK233" s="43"/>
      <c r="ML233" s="43"/>
      <c r="MM233" s="43"/>
      <c r="MN233" s="43"/>
      <c r="MO233" s="43"/>
      <c r="MP233" s="43"/>
      <c r="MQ233" s="43"/>
      <c r="MR233" s="43"/>
      <c r="MS233" s="43"/>
      <c r="MT233" s="43"/>
      <c r="MU233" s="43"/>
      <c r="MV233" s="43"/>
      <c r="MW233" s="43"/>
      <c r="MX233" s="43"/>
      <c r="MY233" s="43"/>
      <c r="MZ233" s="43"/>
      <c r="NA233" s="43"/>
      <c r="NB233" s="43"/>
      <c r="NC233" s="43"/>
      <c r="ND233" s="43"/>
      <c r="NE233" s="43"/>
      <c r="NF233" s="43"/>
      <c r="NG233" s="43"/>
      <c r="NH233" s="43"/>
      <c r="NI233" s="43"/>
      <c r="NJ233" s="43"/>
      <c r="NK233" s="43"/>
      <c r="NL233" s="43"/>
      <c r="NM233" s="43"/>
      <c r="NN233" s="43"/>
      <c r="NO233" s="43"/>
      <c r="NP233" s="43"/>
      <c r="NQ233" s="43"/>
      <c r="NR233" s="43"/>
      <c r="NS233" s="43"/>
      <c r="NT233" s="43"/>
      <c r="NU233" s="43"/>
      <c r="NV233" s="43"/>
      <c r="NW233" s="43"/>
      <c r="NX233" s="43"/>
      <c r="NY233" s="43"/>
      <c r="NZ233" s="43"/>
      <c r="OA233" s="43"/>
      <c r="OB233" s="43"/>
      <c r="OC233" s="43"/>
      <c r="OD233" s="43"/>
      <c r="OE233" s="43"/>
      <c r="OF233" s="43"/>
      <c r="OG233" s="43"/>
      <c r="OH233" s="43"/>
      <c r="OI233" s="43"/>
      <c r="OJ233" s="43"/>
      <c r="OK233" s="43"/>
      <c r="OL233" s="43"/>
      <c r="OM233" s="43"/>
      <c r="ON233" s="43"/>
      <c r="OO233" s="43"/>
      <c r="OP233" s="43"/>
      <c r="OQ233" s="43"/>
      <c r="OR233" s="43"/>
      <c r="OS233" s="43"/>
      <c r="OT233" s="43"/>
      <c r="OU233" s="43"/>
      <c r="OV233" s="43"/>
      <c r="OW233" s="43"/>
      <c r="OX233" s="43"/>
      <c r="OY233" s="43"/>
      <c r="OZ233" s="43"/>
      <c r="PA233" s="43"/>
      <c r="PB233" s="43"/>
      <c r="PC233" s="43"/>
      <c r="PD233" s="43"/>
      <c r="PE233" s="43"/>
      <c r="PF233" s="43"/>
      <c r="PG233" s="43"/>
      <c r="PH233" s="43"/>
      <c r="PI233" s="43"/>
      <c r="PJ233" s="43"/>
      <c r="PK233" s="43"/>
      <c r="PL233" s="43"/>
      <c r="PM233" s="43"/>
      <c r="PN233" s="43"/>
      <c r="PO233" s="43"/>
      <c r="PP233" s="43"/>
      <c r="PQ233" s="43"/>
      <c r="PR233" s="43"/>
      <c r="PS233" s="43"/>
      <c r="PT233" s="43"/>
      <c r="PU233" s="43"/>
      <c r="PV233" s="43"/>
      <c r="PW233" s="43"/>
      <c r="PX233" s="43"/>
      <c r="PY233" s="43"/>
      <c r="PZ233" s="43"/>
      <c r="QA233" s="43"/>
      <c r="QB233" s="43"/>
      <c r="QC233" s="43"/>
      <c r="QD233" s="43"/>
      <c r="QE233" s="43"/>
      <c r="QF233" s="43"/>
      <c r="QG233" s="43"/>
      <c r="QH233" s="43"/>
      <c r="QI233" s="43"/>
      <c r="QJ233" s="43"/>
      <c r="QK233" s="43"/>
      <c r="QL233" s="43"/>
      <c r="QM233" s="43"/>
      <c r="QN233" s="43"/>
      <c r="QO233" s="43"/>
      <c r="QP233" s="43"/>
      <c r="QQ233" s="43"/>
      <c r="QR233" s="43"/>
      <c r="QS233" s="43"/>
      <c r="QT233" s="43"/>
      <c r="QU233" s="43"/>
      <c r="QV233" s="43"/>
      <c r="QW233" s="43"/>
      <c r="QX233" s="43"/>
      <c r="QY233" s="43"/>
      <c r="QZ233" s="43"/>
      <c r="RA233" s="43"/>
      <c r="RB233" s="43"/>
      <c r="RC233" s="43"/>
      <c r="RD233" s="43"/>
      <c r="RE233" s="43"/>
      <c r="RF233" s="43"/>
      <c r="RG233" s="43"/>
      <c r="RH233" s="43"/>
      <c r="RI233" s="43"/>
      <c r="RJ233" s="43"/>
      <c r="RK233" s="43"/>
      <c r="RL233" s="43"/>
      <c r="RM233" s="43"/>
      <c r="RN233" s="43"/>
      <c r="RO233" s="43"/>
      <c r="RP233" s="43"/>
      <c r="RQ233" s="43"/>
      <c r="RR233" s="43"/>
      <c r="RS233" s="43"/>
      <c r="RT233" s="43"/>
      <c r="RU233" s="43"/>
      <c r="RV233" s="43"/>
      <c r="RW233" s="43"/>
      <c r="RX233" s="43"/>
      <c r="RY233" s="43"/>
      <c r="RZ233" s="43"/>
      <c r="SA233" s="43"/>
      <c r="SB233" s="43"/>
      <c r="SC233" s="43"/>
      <c r="SD233" s="43"/>
      <c r="SE233" s="43"/>
      <c r="SF233" s="43"/>
      <c r="SG233" s="43"/>
      <c r="SH233" s="43"/>
      <c r="SI233" s="43"/>
      <c r="SJ233" s="43"/>
      <c r="SK233" s="43"/>
      <c r="SL233" s="43"/>
      <c r="SM233" s="43"/>
      <c r="SN233" s="43"/>
      <c r="SO233" s="43"/>
      <c r="SP233" s="43"/>
      <c r="SQ233" s="43"/>
      <c r="SR233" s="43"/>
      <c r="SS233" s="43"/>
      <c r="ST233" s="43"/>
      <c r="SU233" s="43"/>
      <c r="SV233" s="43"/>
      <c r="SW233" s="43"/>
      <c r="SX233" s="43"/>
      <c r="SY233" s="43"/>
      <c r="SZ233" s="43"/>
      <c r="TA233" s="43"/>
      <c r="TB233" s="43"/>
      <c r="TC233" s="43"/>
      <c r="TD233" s="43"/>
      <c r="TE233" s="43"/>
      <c r="TF233" s="43"/>
      <c r="TG233" s="43"/>
      <c r="TH233" s="43"/>
      <c r="TI233" s="43"/>
      <c r="TJ233" s="43"/>
      <c r="TK233" s="43"/>
      <c r="TL233" s="43"/>
      <c r="TM233" s="43"/>
      <c r="TN233" s="43"/>
      <c r="TO233" s="43"/>
      <c r="TP233" s="43"/>
      <c r="TQ233" s="43"/>
      <c r="TR233" s="43"/>
      <c r="TS233" s="43"/>
      <c r="TT233" s="43"/>
      <c r="TU233" s="43"/>
      <c r="TV233" s="43"/>
      <c r="TW233" s="43"/>
      <c r="TX233" s="43"/>
      <c r="TY233" s="43"/>
      <c r="TZ233" s="43"/>
      <c r="UA233" s="43"/>
      <c r="UB233" s="43"/>
      <c r="UC233" s="43"/>
      <c r="UD233" s="43"/>
      <c r="UE233" s="43"/>
      <c r="UF233" s="43"/>
      <c r="UG233" s="43"/>
      <c r="UH233" s="43"/>
      <c r="UI233" s="43"/>
      <c r="UJ233" s="43"/>
      <c r="UK233" s="43"/>
      <c r="UL233" s="43"/>
      <c r="UM233" s="43"/>
      <c r="UN233" s="43"/>
      <c r="UO233" s="43"/>
      <c r="UP233" s="43"/>
      <c r="UQ233" s="43"/>
      <c r="UR233" s="43"/>
      <c r="US233" s="43"/>
      <c r="UT233" s="43"/>
      <c r="UU233" s="43"/>
      <c r="UV233" s="43"/>
      <c r="UW233" s="43"/>
      <c r="UX233" s="43"/>
      <c r="UY233" s="43"/>
      <c r="UZ233" s="43"/>
      <c r="VA233" s="43"/>
      <c r="VB233" s="43"/>
      <c r="VC233" s="43"/>
      <c r="VD233" s="43"/>
      <c r="VE233" s="43"/>
      <c r="VF233" s="43"/>
      <c r="VG233" s="43"/>
      <c r="VH233" s="43"/>
      <c r="VI233" s="43"/>
      <c r="VJ233" s="43"/>
      <c r="VK233" s="43"/>
      <c r="VL233" s="43"/>
      <c r="VM233" s="43"/>
      <c r="VN233" s="43"/>
      <c r="VO233" s="43"/>
      <c r="VP233" s="43"/>
      <c r="VQ233" s="43"/>
      <c r="VR233" s="43"/>
      <c r="VS233" s="43"/>
      <c r="VT233" s="43"/>
      <c r="VU233" s="43"/>
      <c r="VV233" s="43"/>
      <c r="VW233" s="43"/>
      <c r="VX233" s="43"/>
      <c r="VY233" s="43"/>
      <c r="VZ233" s="43"/>
      <c r="WA233" s="43"/>
      <c r="WB233" s="43"/>
      <c r="WC233" s="43"/>
      <c r="WD233" s="43"/>
      <c r="WE233" s="43"/>
      <c r="WF233" s="43"/>
      <c r="WG233" s="43"/>
      <c r="WH233" s="43"/>
      <c r="WI233" s="43"/>
      <c r="WJ233" s="43"/>
      <c r="WK233" s="43"/>
      <c r="WL233" s="43"/>
      <c r="WM233" s="43"/>
      <c r="WN233" s="43"/>
      <c r="WO233" s="43"/>
      <c r="WP233" s="43"/>
      <c r="WQ233" s="43"/>
      <c r="WR233" s="43"/>
      <c r="WS233" s="43"/>
      <c r="WT233" s="43"/>
      <c r="WU233" s="43"/>
      <c r="WV233" s="43"/>
      <c r="WW233" s="43"/>
      <c r="WX233" s="43"/>
      <c r="WY233" s="43"/>
      <c r="WZ233" s="43"/>
      <c r="XA233" s="43"/>
      <c r="XB233" s="43"/>
      <c r="XC233" s="43"/>
      <c r="XD233" s="43"/>
      <c r="XE233" s="43"/>
      <c r="XF233" s="43"/>
      <c r="XG233" s="43"/>
      <c r="XH233" s="43"/>
      <c r="XI233" s="43"/>
      <c r="XJ233" s="43"/>
      <c r="XK233" s="43"/>
      <c r="XL233" s="43"/>
      <c r="XM233" s="43"/>
      <c r="XN233" s="43"/>
      <c r="XO233" s="43"/>
      <c r="XP233" s="43"/>
      <c r="XQ233" s="43"/>
      <c r="XR233" s="43"/>
      <c r="XS233" s="43"/>
      <c r="XT233" s="43"/>
      <c r="XU233" s="43"/>
      <c r="XV233" s="43"/>
      <c r="XW233" s="43"/>
      <c r="XX233" s="43"/>
      <c r="XY233" s="43"/>
      <c r="XZ233" s="43"/>
      <c r="YA233" s="43"/>
      <c r="YB233" s="43"/>
      <c r="YC233" s="43"/>
      <c r="YD233" s="43"/>
      <c r="YE233" s="43"/>
      <c r="YF233" s="43"/>
      <c r="YG233" s="43"/>
      <c r="YH233" s="43"/>
      <c r="YI233" s="43"/>
      <c r="YJ233" s="43"/>
      <c r="YK233" s="43"/>
      <c r="YL233" s="43"/>
      <c r="YM233" s="43"/>
      <c r="YN233" s="43"/>
      <c r="YO233" s="43"/>
      <c r="YP233" s="43"/>
      <c r="YQ233" s="43"/>
      <c r="YR233" s="43"/>
      <c r="YS233" s="43"/>
      <c r="YT233" s="43"/>
      <c r="YU233" s="43"/>
      <c r="YV233" s="43"/>
      <c r="YW233" s="43"/>
      <c r="YX233" s="43"/>
      <c r="YY233" s="43"/>
      <c r="YZ233" s="43"/>
      <c r="ZA233" s="43"/>
      <c r="ZB233" s="43"/>
      <c r="ZC233" s="43"/>
      <c r="ZD233" s="43"/>
      <c r="ZE233" s="43"/>
      <c r="ZF233" s="43"/>
      <c r="ZG233" s="43"/>
      <c r="ZH233" s="43"/>
      <c r="ZI233" s="43"/>
      <c r="ZJ233" s="43"/>
      <c r="ZK233" s="43"/>
      <c r="ZL233" s="43"/>
      <c r="ZM233" s="43"/>
      <c r="ZN233" s="43"/>
      <c r="ZO233" s="43"/>
      <c r="ZP233" s="43"/>
      <c r="ZQ233" s="43"/>
      <c r="ZR233" s="43"/>
      <c r="ZS233" s="43"/>
      <c r="ZT233" s="43"/>
      <c r="ZU233" s="43"/>
      <c r="ZV233" s="43"/>
      <c r="ZW233" s="43"/>
      <c r="ZX233" s="43"/>
      <c r="ZY233" s="43"/>
      <c r="ZZ233" s="43"/>
      <c r="AAA233" s="43"/>
      <c r="AAB233" s="43"/>
      <c r="AAC233" s="43"/>
      <c r="AAD233" s="43"/>
      <c r="AAE233" s="43"/>
      <c r="AAF233" s="43"/>
      <c r="AAG233" s="43"/>
      <c r="AAH233" s="43"/>
      <c r="AAI233" s="43"/>
      <c r="AAJ233" s="43"/>
      <c r="AAK233" s="43"/>
      <c r="AAL233" s="43"/>
      <c r="AAM233" s="43"/>
      <c r="AAN233" s="43"/>
      <c r="AAO233" s="43"/>
      <c r="AAP233" s="43"/>
      <c r="AAQ233" s="43"/>
      <c r="AAR233" s="43"/>
      <c r="AAS233" s="43"/>
      <c r="AAT233" s="43"/>
      <c r="AAU233" s="43"/>
      <c r="AAV233" s="43"/>
      <c r="AAW233" s="43"/>
      <c r="AAX233" s="43"/>
      <c r="AAY233" s="43"/>
      <c r="AAZ233" s="43"/>
      <c r="ABA233" s="43"/>
      <c r="ABB233" s="43"/>
      <c r="ABC233" s="43"/>
      <c r="ABD233" s="43"/>
      <c r="ABE233" s="43"/>
      <c r="ABF233" s="43"/>
      <c r="ABG233" s="43"/>
      <c r="ABH233" s="43"/>
      <c r="ABI233" s="43"/>
      <c r="ABJ233" s="43"/>
      <c r="ABK233" s="43"/>
      <c r="ABL233" s="43"/>
      <c r="ABM233" s="43"/>
      <c r="ABN233" s="43"/>
      <c r="ABO233" s="43"/>
      <c r="ABP233" s="43"/>
      <c r="ABQ233" s="43"/>
      <c r="ABR233" s="43"/>
      <c r="ABS233" s="43"/>
      <c r="ABT233" s="43"/>
      <c r="ABU233" s="43"/>
      <c r="ABV233" s="43"/>
      <c r="ABW233" s="43"/>
      <c r="ABX233" s="43"/>
      <c r="ABY233" s="43"/>
      <c r="ABZ233" s="43"/>
      <c r="ACA233" s="43"/>
      <c r="ACB233" s="43"/>
      <c r="ACC233" s="43"/>
      <c r="ACD233" s="43"/>
      <c r="ACE233" s="43"/>
      <c r="ACF233" s="43"/>
      <c r="ACG233" s="43"/>
      <c r="ACH233" s="43"/>
      <c r="ACI233" s="43"/>
      <c r="ACJ233" s="43"/>
      <c r="ACK233" s="43"/>
      <c r="ACL233" s="43"/>
      <c r="ACM233" s="43"/>
      <c r="ACN233" s="43"/>
      <c r="ACO233" s="43"/>
      <c r="ACP233" s="43"/>
      <c r="ACQ233" s="43"/>
      <c r="ACR233" s="43"/>
      <c r="ACS233" s="43"/>
      <c r="ACT233" s="43"/>
      <c r="ACU233" s="43"/>
      <c r="ACV233" s="43"/>
      <c r="ACW233" s="43"/>
      <c r="ACX233" s="43"/>
      <c r="ACY233" s="43"/>
      <c r="ACZ233" s="43"/>
      <c r="ADA233" s="43"/>
      <c r="ADB233" s="43"/>
      <c r="ADC233" s="43"/>
      <c r="ADD233" s="43"/>
      <c r="ADE233" s="43"/>
      <c r="ADF233" s="43"/>
      <c r="ADG233" s="43"/>
      <c r="ADH233" s="43"/>
      <c r="ADI233" s="43"/>
      <c r="ADJ233" s="43"/>
      <c r="ADK233" s="43"/>
      <c r="ADL233" s="43"/>
      <c r="ADM233" s="43"/>
      <c r="ADN233" s="43"/>
      <c r="ADO233" s="43"/>
      <c r="ADP233" s="43"/>
      <c r="ADQ233" s="43"/>
      <c r="ADR233" s="43"/>
      <c r="ADS233" s="43"/>
      <c r="ADT233" s="43"/>
      <c r="ADU233" s="43"/>
      <c r="ADV233" s="43"/>
      <c r="ADW233" s="43"/>
      <c r="ADX233" s="43"/>
      <c r="ADY233" s="43"/>
      <c r="ADZ233" s="43"/>
      <c r="AEA233" s="43"/>
      <c r="AEB233" s="43"/>
      <c r="AEC233" s="43"/>
      <c r="AED233" s="43"/>
      <c r="AEE233" s="43"/>
      <c r="AEF233" s="43"/>
      <c r="AEG233" s="43"/>
      <c r="AEH233" s="43"/>
      <c r="AEI233" s="43"/>
      <c r="AEJ233" s="43"/>
      <c r="AEK233" s="43"/>
      <c r="AEL233" s="43"/>
      <c r="AEM233" s="43"/>
      <c r="AEN233" s="43"/>
      <c r="AEO233" s="43"/>
      <c r="AEP233" s="43"/>
      <c r="AEQ233" s="43"/>
      <c r="AER233" s="43"/>
      <c r="AES233" s="43"/>
      <c r="AET233" s="43"/>
      <c r="AEU233" s="43"/>
      <c r="AEV233" s="43"/>
      <c r="AEW233" s="43"/>
      <c r="AEX233" s="43"/>
      <c r="AEY233" s="43"/>
      <c r="AEZ233" s="43"/>
      <c r="AFA233" s="43"/>
      <c r="AFB233" s="43"/>
      <c r="AFC233" s="43"/>
      <c r="AFD233" s="43"/>
      <c r="AFE233" s="43"/>
      <c r="AFF233" s="43"/>
      <c r="AFG233" s="43"/>
      <c r="AFH233" s="43"/>
      <c r="AFI233" s="43"/>
      <c r="AFJ233" s="43"/>
      <c r="AFK233" s="43"/>
      <c r="AFL233" s="43"/>
      <c r="AFM233" s="43"/>
      <c r="AFN233" s="43"/>
      <c r="AFO233" s="43"/>
      <c r="AFP233" s="43"/>
      <c r="AFQ233" s="43"/>
      <c r="AFR233" s="43"/>
      <c r="AFS233" s="43"/>
      <c r="AFT233" s="43"/>
      <c r="AFU233" s="43"/>
      <c r="AFV233" s="43"/>
      <c r="AFW233" s="43"/>
      <c r="AFX233" s="43"/>
      <c r="AFY233" s="43"/>
      <c r="AFZ233" s="43"/>
      <c r="AGA233" s="43"/>
      <c r="AGB233" s="43"/>
      <c r="AGC233" s="43"/>
      <c r="AGD233" s="43"/>
      <c r="AGE233" s="43"/>
      <c r="AGF233" s="43"/>
      <c r="AGG233" s="43"/>
      <c r="AGH233" s="43"/>
      <c r="AGI233" s="43"/>
      <c r="AGJ233" s="43"/>
      <c r="AGK233" s="43"/>
      <c r="AGL233" s="43"/>
      <c r="AGM233" s="43"/>
      <c r="AGN233" s="43"/>
      <c r="AGO233" s="43"/>
      <c r="AGP233" s="43"/>
      <c r="AGQ233" s="43"/>
      <c r="AGR233" s="43"/>
      <c r="AGS233" s="43"/>
      <c r="AGT233" s="43"/>
      <c r="AGU233" s="43"/>
      <c r="AGV233" s="43"/>
      <c r="AGW233" s="43"/>
      <c r="AGX233" s="43"/>
      <c r="AGY233" s="43"/>
      <c r="AGZ233" s="43"/>
      <c r="AHA233" s="43"/>
      <c r="AHB233" s="43"/>
      <c r="AHC233" s="43"/>
      <c r="AHD233" s="43"/>
      <c r="AHE233" s="43"/>
      <c r="AHF233" s="43"/>
      <c r="AHG233" s="43"/>
      <c r="AHH233" s="43"/>
      <c r="AHI233" s="43"/>
      <c r="AHJ233" s="43"/>
      <c r="AHK233" s="43"/>
      <c r="AHL233" s="43"/>
      <c r="AHM233" s="43"/>
      <c r="AHN233" s="43"/>
      <c r="AHO233" s="43"/>
      <c r="AHP233" s="43"/>
      <c r="AHQ233" s="43"/>
      <c r="AHR233" s="43"/>
      <c r="AHS233" s="43"/>
      <c r="AHT233" s="43"/>
      <c r="AHU233" s="43"/>
      <c r="AHV233" s="43"/>
      <c r="AHW233" s="43"/>
      <c r="AHX233" s="43"/>
      <c r="AHY233" s="43"/>
      <c r="AHZ233" s="43"/>
      <c r="AIA233" s="43"/>
      <c r="AIB233" s="43"/>
      <c r="AIC233" s="43"/>
      <c r="AID233" s="43"/>
      <c r="AIE233" s="43"/>
      <c r="AIF233" s="43"/>
      <c r="AIG233" s="43"/>
      <c r="AIH233" s="43"/>
      <c r="AII233" s="43"/>
      <c r="AIJ233" s="43"/>
      <c r="AIK233" s="43"/>
      <c r="AIL233" s="43"/>
      <c r="AIM233" s="43"/>
      <c r="AIN233" s="43"/>
      <c r="AIO233" s="43"/>
      <c r="AIP233" s="43"/>
      <c r="AIQ233" s="43"/>
      <c r="AIR233" s="43"/>
      <c r="AIS233" s="43"/>
      <c r="AIT233" s="43"/>
      <c r="AIU233" s="43"/>
      <c r="AIV233" s="43"/>
      <c r="AIW233" s="43"/>
      <c r="AIX233" s="43"/>
      <c r="AIY233" s="43"/>
      <c r="AIZ233" s="43"/>
      <c r="AJA233" s="43"/>
      <c r="AJB233" s="43"/>
      <c r="AJC233" s="43"/>
      <c r="AJD233" s="43"/>
      <c r="AJE233" s="43"/>
      <c r="AJF233" s="43"/>
      <c r="AJG233" s="43"/>
      <c r="AJH233" s="43"/>
      <c r="AJI233" s="43"/>
      <c r="AJJ233" s="43"/>
      <c r="AJK233" s="43"/>
      <c r="AJL233" s="43"/>
      <c r="AJM233" s="43"/>
      <c r="AJN233" s="43"/>
      <c r="AJO233" s="43"/>
      <c r="AJP233" s="43"/>
      <c r="AJQ233" s="43"/>
      <c r="AJR233" s="43"/>
      <c r="AJS233" s="43"/>
      <c r="AJT233" s="43"/>
      <c r="AJU233" s="43"/>
      <c r="AJV233" s="43"/>
      <c r="AJW233" s="43"/>
      <c r="AJX233" s="43"/>
      <c r="AJY233" s="43"/>
      <c r="AJZ233" s="43"/>
      <c r="AKA233" s="43"/>
      <c r="AKB233" s="43"/>
      <c r="AKC233" s="43"/>
      <c r="AKD233" s="43"/>
      <c r="AKE233" s="43"/>
      <c r="AKF233" s="43"/>
      <c r="AKG233" s="43"/>
      <c r="AKH233" s="43"/>
      <c r="AKI233" s="43"/>
      <c r="AKJ233" s="43"/>
      <c r="AKK233" s="43"/>
      <c r="AKL233" s="43"/>
      <c r="AKM233" s="43"/>
      <c r="AKN233" s="43"/>
      <c r="AKO233" s="43"/>
      <c r="AKP233" s="43"/>
      <c r="AKQ233" s="43"/>
      <c r="AKR233" s="43"/>
      <c r="AKS233" s="43"/>
      <c r="AKT233" s="43"/>
      <c r="AKU233" s="43"/>
      <c r="AKV233" s="43"/>
      <c r="AKW233" s="43"/>
      <c r="AKX233" s="43"/>
      <c r="AKY233" s="43"/>
      <c r="AKZ233" s="43"/>
      <c r="ALA233" s="43"/>
      <c r="ALB233" s="43"/>
      <c r="ALC233" s="43"/>
      <c r="ALD233" s="43"/>
      <c r="ALE233" s="43"/>
      <c r="ALF233" s="43"/>
      <c r="ALG233" s="43"/>
      <c r="ALH233" s="43"/>
      <c r="ALI233" s="43"/>
      <c r="ALJ233" s="43"/>
      <c r="ALK233" s="43"/>
      <c r="ALL233" s="43"/>
      <c r="ALM233" s="43"/>
      <c r="ALN233" s="43"/>
      <c r="ALO233" s="43"/>
      <c r="ALP233" s="43"/>
      <c r="ALQ233" s="43"/>
      <c r="ALR233" s="43"/>
      <c r="ALS233" s="43"/>
      <c r="ALT233" s="43"/>
      <c r="ALU233" s="43"/>
      <c r="ALV233" s="43"/>
      <c r="ALW233" s="43"/>
      <c r="ALX233" s="43"/>
      <c r="ALY233" s="43"/>
      <c r="ALZ233" s="43"/>
      <c r="AMA233" s="43"/>
      <c r="AMB233" s="43"/>
      <c r="AMC233" s="43"/>
      <c r="AMD233" s="43"/>
      <c r="AME233" s="43"/>
      <c r="AMF233" s="43"/>
      <c r="AMG233" s="43"/>
      <c r="AMH233" s="43"/>
      <c r="AMI233" s="43"/>
      <c r="AMJ233" s="43"/>
      <c r="AMK233" s="43"/>
      <c r="AML233" s="43"/>
      <c r="AMM233" s="43"/>
      <c r="AMN233" s="43"/>
      <c r="AMO233" s="43"/>
      <c r="AMP233" s="43"/>
      <c r="AMQ233" s="43"/>
      <c r="AMR233" s="43"/>
      <c r="AMS233" s="43"/>
      <c r="AMT233" s="43"/>
    </row>
    <row r="234" spans="1:1034" hidden="1" x14ac:dyDescent="0.2">
      <c r="A234" s="364"/>
      <c r="B234" s="48">
        <v>59</v>
      </c>
      <c r="C234" s="49" t="s">
        <v>183</v>
      </c>
      <c r="D234" s="38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  <c r="IW234" s="43"/>
      <c r="IX234" s="43"/>
      <c r="IY234" s="43"/>
      <c r="IZ234" s="43"/>
      <c r="JA234" s="43"/>
      <c r="JB234" s="43"/>
      <c r="JC234" s="43"/>
      <c r="JD234" s="43"/>
      <c r="JE234" s="43"/>
      <c r="JF234" s="43"/>
      <c r="JG234" s="43"/>
      <c r="JH234" s="43"/>
      <c r="JI234" s="43"/>
      <c r="JJ234" s="43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3"/>
      <c r="KJ234" s="43"/>
      <c r="KK234" s="43"/>
      <c r="KL234" s="43"/>
      <c r="KM234" s="43"/>
      <c r="KN234" s="43"/>
      <c r="KO234" s="43"/>
      <c r="KP234" s="43"/>
      <c r="KQ234" s="43"/>
      <c r="KR234" s="43"/>
      <c r="KS234" s="43"/>
      <c r="KT234" s="43"/>
      <c r="KU234" s="43"/>
      <c r="KV234" s="43"/>
      <c r="KW234" s="43"/>
      <c r="KX234" s="43"/>
      <c r="KY234" s="43"/>
      <c r="KZ234" s="43"/>
      <c r="LA234" s="43"/>
      <c r="LB234" s="43"/>
      <c r="LC234" s="43"/>
      <c r="LD234" s="43"/>
      <c r="LE234" s="43"/>
      <c r="LF234" s="43"/>
      <c r="LG234" s="43"/>
      <c r="LH234" s="43"/>
      <c r="LI234" s="43"/>
      <c r="LJ234" s="43"/>
      <c r="LK234" s="43"/>
      <c r="LL234" s="43"/>
      <c r="LM234" s="43"/>
      <c r="LN234" s="43"/>
      <c r="LO234" s="43"/>
      <c r="LP234" s="43"/>
      <c r="LQ234" s="43"/>
      <c r="LR234" s="43"/>
      <c r="LS234" s="43"/>
      <c r="LT234" s="43"/>
      <c r="LU234" s="43"/>
      <c r="LV234" s="43"/>
      <c r="LW234" s="43"/>
      <c r="LX234" s="43"/>
      <c r="LY234" s="43"/>
      <c r="LZ234" s="43"/>
      <c r="MA234" s="43"/>
      <c r="MB234" s="43"/>
      <c r="MC234" s="43"/>
      <c r="MD234" s="43"/>
      <c r="ME234" s="43"/>
      <c r="MF234" s="43"/>
      <c r="MG234" s="43"/>
      <c r="MH234" s="43"/>
      <c r="MI234" s="43"/>
      <c r="MJ234" s="43"/>
      <c r="MK234" s="43"/>
      <c r="ML234" s="43"/>
      <c r="MM234" s="43"/>
      <c r="MN234" s="43"/>
      <c r="MO234" s="43"/>
      <c r="MP234" s="43"/>
      <c r="MQ234" s="43"/>
      <c r="MR234" s="43"/>
      <c r="MS234" s="43"/>
      <c r="MT234" s="43"/>
      <c r="MU234" s="43"/>
      <c r="MV234" s="43"/>
      <c r="MW234" s="43"/>
      <c r="MX234" s="43"/>
      <c r="MY234" s="43"/>
      <c r="MZ234" s="43"/>
      <c r="NA234" s="43"/>
      <c r="NB234" s="43"/>
      <c r="NC234" s="43"/>
      <c r="ND234" s="43"/>
      <c r="NE234" s="43"/>
      <c r="NF234" s="43"/>
      <c r="NG234" s="43"/>
      <c r="NH234" s="43"/>
      <c r="NI234" s="43"/>
      <c r="NJ234" s="43"/>
      <c r="NK234" s="43"/>
      <c r="NL234" s="43"/>
      <c r="NM234" s="43"/>
      <c r="NN234" s="43"/>
      <c r="NO234" s="43"/>
      <c r="NP234" s="43"/>
      <c r="NQ234" s="43"/>
      <c r="NR234" s="43"/>
      <c r="NS234" s="43"/>
      <c r="NT234" s="43"/>
      <c r="NU234" s="43"/>
      <c r="NV234" s="43"/>
      <c r="NW234" s="43"/>
      <c r="NX234" s="43"/>
      <c r="NY234" s="43"/>
      <c r="NZ234" s="43"/>
      <c r="OA234" s="43"/>
      <c r="OB234" s="43"/>
      <c r="OC234" s="43"/>
      <c r="OD234" s="43"/>
      <c r="OE234" s="43"/>
      <c r="OF234" s="43"/>
      <c r="OG234" s="43"/>
      <c r="OH234" s="43"/>
      <c r="OI234" s="43"/>
      <c r="OJ234" s="43"/>
      <c r="OK234" s="43"/>
      <c r="OL234" s="43"/>
      <c r="OM234" s="43"/>
      <c r="ON234" s="43"/>
      <c r="OO234" s="43"/>
      <c r="OP234" s="43"/>
      <c r="OQ234" s="43"/>
      <c r="OR234" s="43"/>
      <c r="OS234" s="43"/>
      <c r="OT234" s="43"/>
      <c r="OU234" s="43"/>
      <c r="OV234" s="43"/>
      <c r="OW234" s="43"/>
      <c r="OX234" s="43"/>
      <c r="OY234" s="43"/>
      <c r="OZ234" s="43"/>
      <c r="PA234" s="43"/>
      <c r="PB234" s="43"/>
      <c r="PC234" s="43"/>
      <c r="PD234" s="43"/>
      <c r="PE234" s="43"/>
      <c r="PF234" s="43"/>
      <c r="PG234" s="43"/>
      <c r="PH234" s="43"/>
      <c r="PI234" s="43"/>
      <c r="PJ234" s="43"/>
      <c r="PK234" s="43"/>
      <c r="PL234" s="43"/>
      <c r="PM234" s="43"/>
      <c r="PN234" s="43"/>
      <c r="PO234" s="43"/>
      <c r="PP234" s="43"/>
      <c r="PQ234" s="43"/>
      <c r="PR234" s="43"/>
      <c r="PS234" s="43"/>
      <c r="PT234" s="43"/>
      <c r="PU234" s="43"/>
      <c r="PV234" s="43"/>
      <c r="PW234" s="43"/>
      <c r="PX234" s="43"/>
      <c r="PY234" s="43"/>
      <c r="PZ234" s="43"/>
      <c r="QA234" s="43"/>
      <c r="QB234" s="43"/>
      <c r="QC234" s="43"/>
      <c r="QD234" s="43"/>
      <c r="QE234" s="43"/>
      <c r="QF234" s="43"/>
      <c r="QG234" s="43"/>
      <c r="QH234" s="43"/>
      <c r="QI234" s="43"/>
      <c r="QJ234" s="43"/>
      <c r="QK234" s="43"/>
      <c r="QL234" s="43"/>
      <c r="QM234" s="43"/>
      <c r="QN234" s="43"/>
      <c r="QO234" s="43"/>
      <c r="QP234" s="43"/>
      <c r="QQ234" s="43"/>
      <c r="QR234" s="43"/>
      <c r="QS234" s="43"/>
      <c r="QT234" s="43"/>
      <c r="QU234" s="43"/>
      <c r="QV234" s="43"/>
      <c r="QW234" s="43"/>
      <c r="QX234" s="43"/>
      <c r="QY234" s="43"/>
      <c r="QZ234" s="43"/>
      <c r="RA234" s="43"/>
      <c r="RB234" s="43"/>
      <c r="RC234" s="43"/>
      <c r="RD234" s="43"/>
      <c r="RE234" s="43"/>
      <c r="RF234" s="43"/>
      <c r="RG234" s="43"/>
      <c r="RH234" s="43"/>
      <c r="RI234" s="43"/>
      <c r="RJ234" s="43"/>
      <c r="RK234" s="43"/>
      <c r="RL234" s="43"/>
      <c r="RM234" s="43"/>
      <c r="RN234" s="43"/>
      <c r="RO234" s="43"/>
      <c r="RP234" s="43"/>
      <c r="RQ234" s="43"/>
      <c r="RR234" s="43"/>
      <c r="RS234" s="43"/>
      <c r="RT234" s="43"/>
      <c r="RU234" s="43"/>
      <c r="RV234" s="43"/>
      <c r="RW234" s="43"/>
      <c r="RX234" s="43"/>
      <c r="RY234" s="43"/>
      <c r="RZ234" s="43"/>
      <c r="SA234" s="43"/>
      <c r="SB234" s="43"/>
      <c r="SC234" s="43"/>
      <c r="SD234" s="43"/>
      <c r="SE234" s="43"/>
      <c r="SF234" s="43"/>
      <c r="SG234" s="43"/>
      <c r="SH234" s="43"/>
      <c r="SI234" s="43"/>
      <c r="SJ234" s="43"/>
      <c r="SK234" s="43"/>
      <c r="SL234" s="43"/>
      <c r="SM234" s="43"/>
      <c r="SN234" s="43"/>
      <c r="SO234" s="43"/>
      <c r="SP234" s="43"/>
      <c r="SQ234" s="43"/>
      <c r="SR234" s="43"/>
      <c r="SS234" s="43"/>
      <c r="ST234" s="43"/>
      <c r="SU234" s="43"/>
      <c r="SV234" s="43"/>
      <c r="SW234" s="43"/>
      <c r="SX234" s="43"/>
      <c r="SY234" s="43"/>
      <c r="SZ234" s="43"/>
      <c r="TA234" s="43"/>
      <c r="TB234" s="43"/>
      <c r="TC234" s="43"/>
      <c r="TD234" s="43"/>
      <c r="TE234" s="43"/>
      <c r="TF234" s="43"/>
      <c r="TG234" s="43"/>
      <c r="TH234" s="43"/>
      <c r="TI234" s="43"/>
      <c r="TJ234" s="43"/>
      <c r="TK234" s="43"/>
      <c r="TL234" s="43"/>
      <c r="TM234" s="43"/>
      <c r="TN234" s="43"/>
      <c r="TO234" s="43"/>
      <c r="TP234" s="43"/>
      <c r="TQ234" s="43"/>
      <c r="TR234" s="43"/>
      <c r="TS234" s="43"/>
      <c r="TT234" s="43"/>
      <c r="TU234" s="43"/>
      <c r="TV234" s="43"/>
      <c r="TW234" s="43"/>
      <c r="TX234" s="43"/>
      <c r="TY234" s="43"/>
      <c r="TZ234" s="43"/>
      <c r="UA234" s="43"/>
      <c r="UB234" s="43"/>
      <c r="UC234" s="43"/>
      <c r="UD234" s="43"/>
      <c r="UE234" s="43"/>
      <c r="UF234" s="43"/>
      <c r="UG234" s="43"/>
      <c r="UH234" s="43"/>
      <c r="UI234" s="43"/>
      <c r="UJ234" s="43"/>
      <c r="UK234" s="43"/>
      <c r="UL234" s="43"/>
      <c r="UM234" s="43"/>
      <c r="UN234" s="43"/>
      <c r="UO234" s="43"/>
      <c r="UP234" s="43"/>
      <c r="UQ234" s="43"/>
      <c r="UR234" s="43"/>
      <c r="US234" s="43"/>
      <c r="UT234" s="43"/>
      <c r="UU234" s="43"/>
      <c r="UV234" s="43"/>
      <c r="UW234" s="43"/>
      <c r="UX234" s="43"/>
      <c r="UY234" s="43"/>
      <c r="UZ234" s="43"/>
      <c r="VA234" s="43"/>
      <c r="VB234" s="43"/>
      <c r="VC234" s="43"/>
      <c r="VD234" s="43"/>
      <c r="VE234" s="43"/>
      <c r="VF234" s="43"/>
      <c r="VG234" s="43"/>
      <c r="VH234" s="43"/>
      <c r="VI234" s="43"/>
      <c r="VJ234" s="43"/>
      <c r="VK234" s="43"/>
      <c r="VL234" s="43"/>
      <c r="VM234" s="43"/>
      <c r="VN234" s="43"/>
      <c r="VO234" s="43"/>
      <c r="VP234" s="43"/>
      <c r="VQ234" s="43"/>
      <c r="VR234" s="43"/>
      <c r="VS234" s="43"/>
      <c r="VT234" s="43"/>
      <c r="VU234" s="43"/>
      <c r="VV234" s="43"/>
      <c r="VW234" s="43"/>
      <c r="VX234" s="43"/>
      <c r="VY234" s="43"/>
      <c r="VZ234" s="43"/>
      <c r="WA234" s="43"/>
      <c r="WB234" s="43"/>
      <c r="WC234" s="43"/>
      <c r="WD234" s="43"/>
      <c r="WE234" s="43"/>
      <c r="WF234" s="43"/>
      <c r="WG234" s="43"/>
      <c r="WH234" s="43"/>
      <c r="WI234" s="43"/>
      <c r="WJ234" s="43"/>
      <c r="WK234" s="43"/>
      <c r="WL234" s="43"/>
      <c r="WM234" s="43"/>
      <c r="WN234" s="43"/>
      <c r="WO234" s="43"/>
      <c r="WP234" s="43"/>
      <c r="WQ234" s="43"/>
      <c r="WR234" s="43"/>
      <c r="WS234" s="43"/>
      <c r="WT234" s="43"/>
      <c r="WU234" s="43"/>
      <c r="WV234" s="43"/>
      <c r="WW234" s="43"/>
      <c r="WX234" s="43"/>
      <c r="WY234" s="43"/>
      <c r="WZ234" s="43"/>
      <c r="XA234" s="43"/>
      <c r="XB234" s="43"/>
      <c r="XC234" s="43"/>
      <c r="XD234" s="43"/>
      <c r="XE234" s="43"/>
      <c r="XF234" s="43"/>
      <c r="XG234" s="43"/>
      <c r="XH234" s="43"/>
      <c r="XI234" s="43"/>
      <c r="XJ234" s="43"/>
      <c r="XK234" s="43"/>
      <c r="XL234" s="43"/>
      <c r="XM234" s="43"/>
      <c r="XN234" s="43"/>
      <c r="XO234" s="43"/>
      <c r="XP234" s="43"/>
      <c r="XQ234" s="43"/>
      <c r="XR234" s="43"/>
      <c r="XS234" s="43"/>
      <c r="XT234" s="43"/>
      <c r="XU234" s="43"/>
      <c r="XV234" s="43"/>
      <c r="XW234" s="43"/>
      <c r="XX234" s="43"/>
      <c r="XY234" s="43"/>
      <c r="XZ234" s="43"/>
      <c r="YA234" s="43"/>
      <c r="YB234" s="43"/>
      <c r="YC234" s="43"/>
      <c r="YD234" s="43"/>
      <c r="YE234" s="43"/>
      <c r="YF234" s="43"/>
      <c r="YG234" s="43"/>
      <c r="YH234" s="43"/>
      <c r="YI234" s="43"/>
      <c r="YJ234" s="43"/>
      <c r="YK234" s="43"/>
      <c r="YL234" s="43"/>
      <c r="YM234" s="43"/>
      <c r="YN234" s="43"/>
      <c r="YO234" s="43"/>
      <c r="YP234" s="43"/>
      <c r="YQ234" s="43"/>
      <c r="YR234" s="43"/>
      <c r="YS234" s="43"/>
      <c r="YT234" s="43"/>
      <c r="YU234" s="43"/>
      <c r="YV234" s="43"/>
      <c r="YW234" s="43"/>
      <c r="YX234" s="43"/>
      <c r="YY234" s="43"/>
      <c r="YZ234" s="43"/>
      <c r="ZA234" s="43"/>
      <c r="ZB234" s="43"/>
      <c r="ZC234" s="43"/>
      <c r="ZD234" s="43"/>
      <c r="ZE234" s="43"/>
      <c r="ZF234" s="43"/>
      <c r="ZG234" s="43"/>
      <c r="ZH234" s="43"/>
      <c r="ZI234" s="43"/>
      <c r="ZJ234" s="43"/>
      <c r="ZK234" s="43"/>
      <c r="ZL234" s="43"/>
      <c r="ZM234" s="43"/>
      <c r="ZN234" s="43"/>
      <c r="ZO234" s="43"/>
      <c r="ZP234" s="43"/>
      <c r="ZQ234" s="43"/>
      <c r="ZR234" s="43"/>
      <c r="ZS234" s="43"/>
      <c r="ZT234" s="43"/>
      <c r="ZU234" s="43"/>
      <c r="ZV234" s="43"/>
      <c r="ZW234" s="43"/>
      <c r="ZX234" s="43"/>
      <c r="ZY234" s="43"/>
      <c r="ZZ234" s="43"/>
      <c r="AAA234" s="43"/>
      <c r="AAB234" s="43"/>
      <c r="AAC234" s="43"/>
      <c r="AAD234" s="43"/>
      <c r="AAE234" s="43"/>
      <c r="AAF234" s="43"/>
      <c r="AAG234" s="43"/>
      <c r="AAH234" s="43"/>
      <c r="AAI234" s="43"/>
      <c r="AAJ234" s="43"/>
      <c r="AAK234" s="43"/>
      <c r="AAL234" s="43"/>
      <c r="AAM234" s="43"/>
      <c r="AAN234" s="43"/>
      <c r="AAO234" s="43"/>
      <c r="AAP234" s="43"/>
      <c r="AAQ234" s="43"/>
      <c r="AAR234" s="43"/>
      <c r="AAS234" s="43"/>
      <c r="AAT234" s="43"/>
      <c r="AAU234" s="43"/>
      <c r="AAV234" s="43"/>
      <c r="AAW234" s="43"/>
      <c r="AAX234" s="43"/>
      <c r="AAY234" s="43"/>
      <c r="AAZ234" s="43"/>
      <c r="ABA234" s="43"/>
      <c r="ABB234" s="43"/>
      <c r="ABC234" s="43"/>
      <c r="ABD234" s="43"/>
      <c r="ABE234" s="43"/>
      <c r="ABF234" s="43"/>
      <c r="ABG234" s="43"/>
      <c r="ABH234" s="43"/>
      <c r="ABI234" s="43"/>
      <c r="ABJ234" s="43"/>
      <c r="ABK234" s="43"/>
      <c r="ABL234" s="43"/>
      <c r="ABM234" s="43"/>
      <c r="ABN234" s="43"/>
      <c r="ABO234" s="43"/>
      <c r="ABP234" s="43"/>
      <c r="ABQ234" s="43"/>
      <c r="ABR234" s="43"/>
      <c r="ABS234" s="43"/>
      <c r="ABT234" s="43"/>
      <c r="ABU234" s="43"/>
      <c r="ABV234" s="43"/>
      <c r="ABW234" s="43"/>
      <c r="ABX234" s="43"/>
      <c r="ABY234" s="43"/>
      <c r="ABZ234" s="43"/>
      <c r="ACA234" s="43"/>
      <c r="ACB234" s="43"/>
      <c r="ACC234" s="43"/>
      <c r="ACD234" s="43"/>
      <c r="ACE234" s="43"/>
      <c r="ACF234" s="43"/>
      <c r="ACG234" s="43"/>
      <c r="ACH234" s="43"/>
      <c r="ACI234" s="43"/>
      <c r="ACJ234" s="43"/>
      <c r="ACK234" s="43"/>
      <c r="ACL234" s="43"/>
      <c r="ACM234" s="43"/>
      <c r="ACN234" s="43"/>
      <c r="ACO234" s="43"/>
      <c r="ACP234" s="43"/>
      <c r="ACQ234" s="43"/>
      <c r="ACR234" s="43"/>
      <c r="ACS234" s="43"/>
      <c r="ACT234" s="43"/>
      <c r="ACU234" s="43"/>
      <c r="ACV234" s="43"/>
      <c r="ACW234" s="43"/>
      <c r="ACX234" s="43"/>
      <c r="ACY234" s="43"/>
      <c r="ACZ234" s="43"/>
      <c r="ADA234" s="43"/>
      <c r="ADB234" s="43"/>
      <c r="ADC234" s="43"/>
      <c r="ADD234" s="43"/>
      <c r="ADE234" s="43"/>
      <c r="ADF234" s="43"/>
      <c r="ADG234" s="43"/>
      <c r="ADH234" s="43"/>
      <c r="ADI234" s="43"/>
      <c r="ADJ234" s="43"/>
      <c r="ADK234" s="43"/>
      <c r="ADL234" s="43"/>
      <c r="ADM234" s="43"/>
      <c r="ADN234" s="43"/>
      <c r="ADO234" s="43"/>
      <c r="ADP234" s="43"/>
      <c r="ADQ234" s="43"/>
      <c r="ADR234" s="43"/>
      <c r="ADS234" s="43"/>
      <c r="ADT234" s="43"/>
      <c r="ADU234" s="43"/>
      <c r="ADV234" s="43"/>
      <c r="ADW234" s="43"/>
      <c r="ADX234" s="43"/>
      <c r="ADY234" s="43"/>
      <c r="ADZ234" s="43"/>
      <c r="AEA234" s="43"/>
      <c r="AEB234" s="43"/>
      <c r="AEC234" s="43"/>
      <c r="AED234" s="43"/>
      <c r="AEE234" s="43"/>
      <c r="AEF234" s="43"/>
      <c r="AEG234" s="43"/>
      <c r="AEH234" s="43"/>
      <c r="AEI234" s="43"/>
      <c r="AEJ234" s="43"/>
      <c r="AEK234" s="43"/>
      <c r="AEL234" s="43"/>
      <c r="AEM234" s="43"/>
      <c r="AEN234" s="43"/>
      <c r="AEO234" s="43"/>
      <c r="AEP234" s="43"/>
      <c r="AEQ234" s="43"/>
      <c r="AER234" s="43"/>
      <c r="AES234" s="43"/>
      <c r="AET234" s="43"/>
      <c r="AEU234" s="43"/>
      <c r="AEV234" s="43"/>
      <c r="AEW234" s="43"/>
      <c r="AEX234" s="43"/>
      <c r="AEY234" s="43"/>
      <c r="AEZ234" s="43"/>
      <c r="AFA234" s="43"/>
      <c r="AFB234" s="43"/>
      <c r="AFC234" s="43"/>
      <c r="AFD234" s="43"/>
      <c r="AFE234" s="43"/>
      <c r="AFF234" s="43"/>
      <c r="AFG234" s="43"/>
      <c r="AFH234" s="43"/>
      <c r="AFI234" s="43"/>
      <c r="AFJ234" s="43"/>
      <c r="AFK234" s="43"/>
      <c r="AFL234" s="43"/>
      <c r="AFM234" s="43"/>
      <c r="AFN234" s="43"/>
      <c r="AFO234" s="43"/>
      <c r="AFP234" s="43"/>
      <c r="AFQ234" s="43"/>
      <c r="AFR234" s="43"/>
      <c r="AFS234" s="43"/>
      <c r="AFT234" s="43"/>
      <c r="AFU234" s="43"/>
      <c r="AFV234" s="43"/>
      <c r="AFW234" s="43"/>
      <c r="AFX234" s="43"/>
      <c r="AFY234" s="43"/>
      <c r="AFZ234" s="43"/>
      <c r="AGA234" s="43"/>
      <c r="AGB234" s="43"/>
      <c r="AGC234" s="43"/>
      <c r="AGD234" s="43"/>
      <c r="AGE234" s="43"/>
      <c r="AGF234" s="43"/>
      <c r="AGG234" s="43"/>
      <c r="AGH234" s="43"/>
      <c r="AGI234" s="43"/>
      <c r="AGJ234" s="43"/>
      <c r="AGK234" s="43"/>
      <c r="AGL234" s="43"/>
      <c r="AGM234" s="43"/>
      <c r="AGN234" s="43"/>
      <c r="AGO234" s="43"/>
      <c r="AGP234" s="43"/>
      <c r="AGQ234" s="43"/>
      <c r="AGR234" s="43"/>
      <c r="AGS234" s="43"/>
      <c r="AGT234" s="43"/>
      <c r="AGU234" s="43"/>
      <c r="AGV234" s="43"/>
      <c r="AGW234" s="43"/>
      <c r="AGX234" s="43"/>
      <c r="AGY234" s="43"/>
      <c r="AGZ234" s="43"/>
      <c r="AHA234" s="43"/>
      <c r="AHB234" s="43"/>
      <c r="AHC234" s="43"/>
      <c r="AHD234" s="43"/>
      <c r="AHE234" s="43"/>
      <c r="AHF234" s="43"/>
      <c r="AHG234" s="43"/>
      <c r="AHH234" s="43"/>
      <c r="AHI234" s="43"/>
      <c r="AHJ234" s="43"/>
      <c r="AHK234" s="43"/>
      <c r="AHL234" s="43"/>
      <c r="AHM234" s="43"/>
      <c r="AHN234" s="43"/>
      <c r="AHO234" s="43"/>
      <c r="AHP234" s="43"/>
      <c r="AHQ234" s="43"/>
      <c r="AHR234" s="43"/>
      <c r="AHS234" s="43"/>
      <c r="AHT234" s="43"/>
      <c r="AHU234" s="43"/>
      <c r="AHV234" s="43"/>
      <c r="AHW234" s="43"/>
      <c r="AHX234" s="43"/>
      <c r="AHY234" s="43"/>
      <c r="AHZ234" s="43"/>
      <c r="AIA234" s="43"/>
      <c r="AIB234" s="43"/>
      <c r="AIC234" s="43"/>
      <c r="AID234" s="43"/>
      <c r="AIE234" s="43"/>
      <c r="AIF234" s="43"/>
      <c r="AIG234" s="43"/>
      <c r="AIH234" s="43"/>
      <c r="AII234" s="43"/>
      <c r="AIJ234" s="43"/>
      <c r="AIK234" s="43"/>
      <c r="AIL234" s="43"/>
      <c r="AIM234" s="43"/>
      <c r="AIN234" s="43"/>
      <c r="AIO234" s="43"/>
      <c r="AIP234" s="43"/>
      <c r="AIQ234" s="43"/>
      <c r="AIR234" s="43"/>
      <c r="AIS234" s="43"/>
      <c r="AIT234" s="43"/>
      <c r="AIU234" s="43"/>
      <c r="AIV234" s="43"/>
      <c r="AIW234" s="43"/>
      <c r="AIX234" s="43"/>
      <c r="AIY234" s="43"/>
      <c r="AIZ234" s="43"/>
      <c r="AJA234" s="43"/>
      <c r="AJB234" s="43"/>
      <c r="AJC234" s="43"/>
      <c r="AJD234" s="43"/>
      <c r="AJE234" s="43"/>
      <c r="AJF234" s="43"/>
      <c r="AJG234" s="43"/>
      <c r="AJH234" s="43"/>
      <c r="AJI234" s="43"/>
      <c r="AJJ234" s="43"/>
      <c r="AJK234" s="43"/>
      <c r="AJL234" s="43"/>
      <c r="AJM234" s="43"/>
      <c r="AJN234" s="43"/>
      <c r="AJO234" s="43"/>
      <c r="AJP234" s="43"/>
      <c r="AJQ234" s="43"/>
      <c r="AJR234" s="43"/>
      <c r="AJS234" s="43"/>
      <c r="AJT234" s="43"/>
      <c r="AJU234" s="43"/>
      <c r="AJV234" s="43"/>
      <c r="AJW234" s="43"/>
      <c r="AJX234" s="43"/>
      <c r="AJY234" s="43"/>
      <c r="AJZ234" s="43"/>
      <c r="AKA234" s="43"/>
      <c r="AKB234" s="43"/>
      <c r="AKC234" s="43"/>
      <c r="AKD234" s="43"/>
      <c r="AKE234" s="43"/>
      <c r="AKF234" s="43"/>
      <c r="AKG234" s="43"/>
      <c r="AKH234" s="43"/>
      <c r="AKI234" s="43"/>
      <c r="AKJ234" s="43"/>
      <c r="AKK234" s="43"/>
      <c r="AKL234" s="43"/>
      <c r="AKM234" s="43"/>
      <c r="AKN234" s="43"/>
      <c r="AKO234" s="43"/>
      <c r="AKP234" s="43"/>
      <c r="AKQ234" s="43"/>
      <c r="AKR234" s="43"/>
      <c r="AKS234" s="43"/>
      <c r="AKT234" s="43"/>
      <c r="AKU234" s="43"/>
      <c r="AKV234" s="43"/>
      <c r="AKW234" s="43"/>
      <c r="AKX234" s="43"/>
      <c r="AKY234" s="43"/>
      <c r="AKZ234" s="43"/>
      <c r="ALA234" s="43"/>
      <c r="ALB234" s="43"/>
      <c r="ALC234" s="43"/>
      <c r="ALD234" s="43"/>
      <c r="ALE234" s="43"/>
      <c r="ALF234" s="43"/>
      <c r="ALG234" s="43"/>
      <c r="ALH234" s="43"/>
      <c r="ALI234" s="43"/>
      <c r="ALJ234" s="43"/>
      <c r="ALK234" s="43"/>
      <c r="ALL234" s="43"/>
      <c r="ALM234" s="43"/>
      <c r="ALN234" s="43"/>
      <c r="ALO234" s="43"/>
      <c r="ALP234" s="43"/>
      <c r="ALQ234" s="43"/>
      <c r="ALR234" s="43"/>
      <c r="ALS234" s="43"/>
      <c r="ALT234" s="43"/>
      <c r="ALU234" s="43"/>
      <c r="ALV234" s="43"/>
      <c r="ALW234" s="43"/>
      <c r="ALX234" s="43"/>
      <c r="ALY234" s="43"/>
      <c r="ALZ234" s="43"/>
      <c r="AMA234" s="43"/>
      <c r="AMB234" s="43"/>
      <c r="AMC234" s="43"/>
      <c r="AMD234" s="43"/>
      <c r="AME234" s="43"/>
      <c r="AMF234" s="43"/>
      <c r="AMG234" s="43"/>
      <c r="AMH234" s="43"/>
      <c r="AMI234" s="43"/>
      <c r="AMJ234" s="43"/>
      <c r="AMK234" s="43"/>
      <c r="AML234" s="43"/>
      <c r="AMM234" s="43"/>
      <c r="AMN234" s="43"/>
      <c r="AMO234" s="43"/>
      <c r="AMP234" s="43"/>
      <c r="AMQ234" s="43"/>
      <c r="AMR234" s="43"/>
      <c r="AMS234" s="43"/>
      <c r="AMT234" s="43"/>
    </row>
    <row r="235" spans="1:1034" s="50" customFormat="1" ht="18" x14ac:dyDescent="0.2">
      <c r="A235" s="362" t="s">
        <v>268</v>
      </c>
      <c r="B235" s="362"/>
      <c r="C235" s="362"/>
      <c r="D235" s="362"/>
      <c r="E235" s="157">
        <f>SUM(E206:E234)</f>
        <v>50</v>
      </c>
      <c r="F235" s="157">
        <f t="shared" ref="F235:G235" si="196">SUM(F206:F234)</f>
        <v>0</v>
      </c>
      <c r="G235" s="157">
        <f t="shared" si="196"/>
        <v>0</v>
      </c>
      <c r="H235" s="157">
        <f t="shared" ref="H235:AQ235" si="197">SUM(H206:H234)</f>
        <v>1362</v>
      </c>
      <c r="I235" s="157">
        <f t="shared" ref="I235" si="198">SUM(I206:I234)</f>
        <v>6</v>
      </c>
      <c r="J235" s="157">
        <f t="shared" si="197"/>
        <v>910.45</v>
      </c>
      <c r="K235" s="157">
        <f t="shared" si="197"/>
        <v>0</v>
      </c>
      <c r="L235" s="157">
        <f t="shared" si="197"/>
        <v>38.450000000000003</v>
      </c>
      <c r="M235" s="157">
        <f t="shared" si="197"/>
        <v>38.1</v>
      </c>
      <c r="N235" s="157">
        <f t="shared" ref="N235" si="199">SUM(N206:N234)</f>
        <v>1593.21</v>
      </c>
      <c r="O235" s="157">
        <f t="shared" si="197"/>
        <v>439.72596000000004</v>
      </c>
      <c r="P235" s="157">
        <f t="shared" ref="P235" si="200">SUM(P206:P234)</f>
        <v>8739.43</v>
      </c>
      <c r="Q235" s="157">
        <f t="shared" si="197"/>
        <v>1222.527</v>
      </c>
      <c r="R235" s="157">
        <f t="shared" ref="R235:T235" si="201">SUM(R206:R234)</f>
        <v>1659.6100000000001</v>
      </c>
      <c r="S235" s="157">
        <f t="shared" si="201"/>
        <v>0</v>
      </c>
      <c r="T235" s="157">
        <f t="shared" si="201"/>
        <v>183.4</v>
      </c>
      <c r="U235" s="157">
        <f t="shared" si="197"/>
        <v>538.45000000000005</v>
      </c>
      <c r="V235" s="157">
        <f t="shared" si="197"/>
        <v>1100.96</v>
      </c>
      <c r="W235" s="157">
        <f t="shared" si="197"/>
        <v>6</v>
      </c>
      <c r="X235" s="157">
        <f t="shared" si="197"/>
        <v>0</v>
      </c>
      <c r="Y235" s="157">
        <f t="shared" si="197"/>
        <v>1850</v>
      </c>
      <c r="Z235" s="157">
        <f t="shared" si="197"/>
        <v>6</v>
      </c>
      <c r="AA235" s="157">
        <f t="shared" si="197"/>
        <v>2908.07</v>
      </c>
      <c r="AB235" s="157">
        <f t="shared" si="197"/>
        <v>2908.07</v>
      </c>
      <c r="AC235" s="157">
        <f t="shared" si="197"/>
        <v>5</v>
      </c>
      <c r="AD235" s="157">
        <f t="shared" si="197"/>
        <v>6</v>
      </c>
      <c r="AE235" s="157">
        <f t="shared" si="197"/>
        <v>5</v>
      </c>
      <c r="AF235" s="157">
        <f t="shared" ref="AF235" si="202">SUM(AF206:AF234)</f>
        <v>8000</v>
      </c>
      <c r="AG235" s="157">
        <f t="shared" si="197"/>
        <v>1703.4</v>
      </c>
      <c r="AH235" s="157">
        <f t="shared" ref="AH235" si="203">SUM(AH206:AH234)</f>
        <v>8558.65</v>
      </c>
      <c r="AI235" s="157">
        <f t="shared" si="197"/>
        <v>4362.22</v>
      </c>
      <c r="AJ235" s="157">
        <f t="shared" ref="AJ235" si="204">SUM(AJ206:AJ234)</f>
        <v>9153.08</v>
      </c>
      <c r="AK235" s="157">
        <f t="shared" si="197"/>
        <v>5115.5119299999997</v>
      </c>
      <c r="AL235" s="157">
        <f t="shared" si="197"/>
        <v>6</v>
      </c>
      <c r="AM235" s="157">
        <f t="shared" si="197"/>
        <v>4</v>
      </c>
      <c r="AN235" s="157">
        <f t="shared" si="197"/>
        <v>2</v>
      </c>
      <c r="AO235" s="157">
        <f t="shared" si="197"/>
        <v>6</v>
      </c>
      <c r="AP235" s="157">
        <f t="shared" si="197"/>
        <v>3044</v>
      </c>
      <c r="AQ235" s="157">
        <f t="shared" si="197"/>
        <v>2890</v>
      </c>
    </row>
    <row r="236" spans="1:1034" ht="15.75" customHeight="1" x14ac:dyDescent="0.2">
      <c r="A236" s="292"/>
      <c r="B236" s="24"/>
      <c r="C236" s="24"/>
      <c r="D236" s="24"/>
      <c r="E236" s="293"/>
      <c r="F236" s="293"/>
      <c r="G236" s="293"/>
      <c r="H236" s="293"/>
      <c r="I236" s="293"/>
      <c r="J236" s="293"/>
      <c r="K236" s="293"/>
      <c r="L236" s="293"/>
      <c r="M236" s="293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  <c r="AA236" s="293"/>
      <c r="AB236" s="293"/>
      <c r="AC236" s="293"/>
      <c r="AD236" s="293"/>
      <c r="AE236" s="293"/>
      <c r="AF236" s="293"/>
      <c r="AG236" s="293"/>
      <c r="AH236" s="293"/>
      <c r="AI236" s="293"/>
      <c r="AJ236" s="293"/>
      <c r="AK236" s="293"/>
      <c r="AL236" s="293"/>
      <c r="AM236" s="293"/>
      <c r="AN236" s="293"/>
      <c r="AO236" s="293"/>
      <c r="AP236" s="293"/>
      <c r="AQ236" s="29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</row>
    <row r="237" spans="1:1034" ht="15" customHeight="1" x14ac:dyDescent="0.2">
      <c r="A237" s="326" t="s">
        <v>295</v>
      </c>
      <c r="B237" s="41">
        <v>34</v>
      </c>
      <c r="C237" s="42" t="s">
        <v>47</v>
      </c>
      <c r="D237" s="363" t="s">
        <v>296</v>
      </c>
      <c r="E237" s="131">
        <v>815</v>
      </c>
      <c r="F237" s="131"/>
      <c r="G237" s="131"/>
      <c r="H237" s="131">
        <v>1605</v>
      </c>
      <c r="I237" s="131">
        <v>1</v>
      </c>
      <c r="J237" s="131">
        <v>90</v>
      </c>
      <c r="K237" s="131">
        <v>475</v>
      </c>
      <c r="L237" s="131">
        <v>2560</v>
      </c>
      <c r="M237" s="131">
        <v>1503.55</v>
      </c>
      <c r="N237" s="131">
        <v>1630</v>
      </c>
      <c r="O237" s="86">
        <f t="shared" ref="O237:O240" si="205">$N$9*N237</f>
        <v>449.88000000000005</v>
      </c>
      <c r="P237" s="131">
        <v>130</v>
      </c>
      <c r="Q237" s="86">
        <f t="shared" ref="Q237:Q240" si="206">P237*$P$9</f>
        <v>39</v>
      </c>
      <c r="R237" s="131"/>
      <c r="S237" s="131">
        <v>2250</v>
      </c>
      <c r="T237" s="86">
        <f>R237*$P$9</f>
        <v>0</v>
      </c>
      <c r="U237" s="131"/>
      <c r="V237" s="131">
        <v>2560</v>
      </c>
      <c r="W237" s="131"/>
      <c r="X237" s="131">
        <v>1</v>
      </c>
      <c r="Y237" s="131">
        <v>3602.7</v>
      </c>
      <c r="Z237" s="131">
        <v>1</v>
      </c>
      <c r="AA237" s="131">
        <v>3602.7</v>
      </c>
      <c r="AB237" s="86">
        <f t="shared" ref="AB237:AB240" si="207">AA237</f>
        <v>3602.7</v>
      </c>
      <c r="AC237" s="131">
        <v>3602.7</v>
      </c>
      <c r="AD237" s="131">
        <v>1</v>
      </c>
      <c r="AE237" s="131">
        <v>1</v>
      </c>
      <c r="AF237" s="131">
        <v>3602.7</v>
      </c>
      <c r="AG237" s="84">
        <v>750</v>
      </c>
      <c r="AH237" s="131">
        <v>2411.5</v>
      </c>
      <c r="AI237" s="86">
        <v>1275</v>
      </c>
      <c r="AJ237" s="131">
        <v>3602.7</v>
      </c>
      <c r="AK237" s="86">
        <v>1800</v>
      </c>
      <c r="AL237" s="86">
        <v>1</v>
      </c>
      <c r="AM237" s="131"/>
      <c r="AN237" s="131">
        <v>3602.7</v>
      </c>
      <c r="AO237" s="131">
        <v>1</v>
      </c>
      <c r="AP237" s="131">
        <v>620</v>
      </c>
      <c r="AQ237" s="131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  <c r="IW237" s="43"/>
      <c r="IX237" s="43"/>
      <c r="IY237" s="43"/>
      <c r="IZ237" s="43"/>
      <c r="JA237" s="43"/>
      <c r="JB237" s="43"/>
      <c r="JC237" s="43"/>
      <c r="JD237" s="43"/>
      <c r="JE237" s="43"/>
      <c r="JF237" s="43"/>
      <c r="JG237" s="43"/>
      <c r="JH237" s="43"/>
      <c r="JI237" s="43"/>
      <c r="JJ237" s="43"/>
      <c r="JK237" s="43"/>
      <c r="JL237" s="43"/>
      <c r="JM237" s="43"/>
      <c r="JN237" s="43"/>
      <c r="JO237" s="43"/>
      <c r="JP237" s="43"/>
      <c r="JQ237" s="43"/>
      <c r="JR237" s="43"/>
      <c r="JS237" s="43"/>
      <c r="JT237" s="43"/>
      <c r="JU237" s="43"/>
      <c r="JV237" s="43"/>
      <c r="JW237" s="43"/>
      <c r="JX237" s="43"/>
      <c r="JY237" s="43"/>
      <c r="JZ237" s="43"/>
      <c r="KA237" s="43"/>
      <c r="KB237" s="43"/>
      <c r="KC237" s="43"/>
      <c r="KD237" s="43"/>
      <c r="KE237" s="43"/>
      <c r="KF237" s="43"/>
      <c r="KG237" s="43"/>
      <c r="KH237" s="43"/>
      <c r="KI237" s="43"/>
      <c r="KJ237" s="43"/>
      <c r="KK237" s="43"/>
      <c r="KL237" s="43"/>
      <c r="KM237" s="43"/>
      <c r="KN237" s="43"/>
      <c r="KO237" s="43"/>
      <c r="KP237" s="43"/>
      <c r="KQ237" s="43"/>
      <c r="KR237" s="43"/>
      <c r="KS237" s="43"/>
      <c r="KT237" s="43"/>
      <c r="KU237" s="43"/>
      <c r="KV237" s="43"/>
      <c r="KW237" s="43"/>
      <c r="KX237" s="43"/>
      <c r="KY237" s="43"/>
      <c r="KZ237" s="43"/>
      <c r="LA237" s="43"/>
      <c r="LB237" s="43"/>
      <c r="LC237" s="43"/>
      <c r="LD237" s="43"/>
      <c r="LE237" s="43"/>
      <c r="LF237" s="43"/>
      <c r="LG237" s="43"/>
      <c r="LH237" s="43"/>
      <c r="LI237" s="43"/>
      <c r="LJ237" s="43"/>
      <c r="LK237" s="43"/>
      <c r="LL237" s="43"/>
      <c r="LM237" s="43"/>
      <c r="LN237" s="43"/>
      <c r="LO237" s="43"/>
      <c r="LP237" s="43"/>
      <c r="LQ237" s="43"/>
      <c r="LR237" s="43"/>
      <c r="LS237" s="43"/>
      <c r="LT237" s="43"/>
      <c r="LU237" s="43"/>
      <c r="LV237" s="43"/>
      <c r="LW237" s="43"/>
      <c r="LX237" s="43"/>
      <c r="LY237" s="43"/>
      <c r="LZ237" s="43"/>
      <c r="MA237" s="43"/>
      <c r="MB237" s="43"/>
      <c r="MC237" s="43"/>
      <c r="MD237" s="43"/>
      <c r="ME237" s="43"/>
      <c r="MF237" s="43"/>
      <c r="MG237" s="43"/>
      <c r="MH237" s="43"/>
      <c r="MI237" s="43"/>
      <c r="MJ237" s="43"/>
      <c r="MK237" s="43"/>
      <c r="ML237" s="43"/>
      <c r="MM237" s="43"/>
      <c r="MN237" s="43"/>
      <c r="MO237" s="43"/>
      <c r="MP237" s="43"/>
      <c r="MQ237" s="43"/>
      <c r="MR237" s="43"/>
      <c r="MS237" s="43"/>
      <c r="MT237" s="43"/>
      <c r="MU237" s="43"/>
      <c r="MV237" s="43"/>
      <c r="MW237" s="43"/>
      <c r="MX237" s="43"/>
      <c r="MY237" s="43"/>
      <c r="MZ237" s="43"/>
      <c r="NA237" s="43"/>
      <c r="NB237" s="43"/>
      <c r="NC237" s="43"/>
      <c r="ND237" s="43"/>
      <c r="NE237" s="43"/>
      <c r="NF237" s="43"/>
      <c r="NG237" s="43"/>
      <c r="NH237" s="43"/>
      <c r="NI237" s="43"/>
      <c r="NJ237" s="43"/>
      <c r="NK237" s="43"/>
      <c r="NL237" s="43"/>
      <c r="NM237" s="43"/>
      <c r="NN237" s="43"/>
      <c r="NO237" s="43"/>
      <c r="NP237" s="43"/>
      <c r="NQ237" s="43"/>
      <c r="NR237" s="43"/>
      <c r="NS237" s="43"/>
      <c r="NT237" s="43"/>
      <c r="NU237" s="43"/>
      <c r="NV237" s="43"/>
      <c r="NW237" s="43"/>
      <c r="NX237" s="43"/>
      <c r="NY237" s="43"/>
      <c r="NZ237" s="43"/>
      <c r="OA237" s="43"/>
      <c r="OB237" s="43"/>
      <c r="OC237" s="43"/>
      <c r="OD237" s="43"/>
      <c r="OE237" s="43"/>
      <c r="OF237" s="43"/>
      <c r="OG237" s="43"/>
      <c r="OH237" s="43"/>
      <c r="OI237" s="43"/>
      <c r="OJ237" s="43"/>
      <c r="OK237" s="43"/>
      <c r="OL237" s="43"/>
      <c r="OM237" s="43"/>
      <c r="ON237" s="43"/>
      <c r="OO237" s="43"/>
      <c r="OP237" s="43"/>
      <c r="OQ237" s="43"/>
      <c r="OR237" s="43"/>
      <c r="OS237" s="43"/>
      <c r="OT237" s="43"/>
      <c r="OU237" s="43"/>
      <c r="OV237" s="43"/>
      <c r="OW237" s="43"/>
      <c r="OX237" s="43"/>
      <c r="OY237" s="43"/>
      <c r="OZ237" s="43"/>
      <c r="PA237" s="43"/>
      <c r="PB237" s="43"/>
      <c r="PC237" s="43"/>
      <c r="PD237" s="43"/>
      <c r="PE237" s="43"/>
      <c r="PF237" s="43"/>
      <c r="PG237" s="43"/>
      <c r="PH237" s="43"/>
      <c r="PI237" s="43"/>
      <c r="PJ237" s="43"/>
      <c r="PK237" s="43"/>
      <c r="PL237" s="43"/>
      <c r="PM237" s="43"/>
      <c r="PN237" s="43"/>
      <c r="PO237" s="43"/>
      <c r="PP237" s="43"/>
      <c r="PQ237" s="43"/>
      <c r="PR237" s="43"/>
      <c r="PS237" s="43"/>
      <c r="PT237" s="43"/>
      <c r="PU237" s="43"/>
      <c r="PV237" s="43"/>
      <c r="PW237" s="43"/>
      <c r="PX237" s="43"/>
      <c r="PY237" s="43"/>
      <c r="PZ237" s="43"/>
      <c r="QA237" s="43"/>
      <c r="QB237" s="43"/>
      <c r="QC237" s="43"/>
      <c r="QD237" s="43"/>
      <c r="QE237" s="43"/>
      <c r="QF237" s="43"/>
      <c r="QG237" s="43"/>
      <c r="QH237" s="43"/>
      <c r="QI237" s="43"/>
      <c r="QJ237" s="43"/>
      <c r="QK237" s="43"/>
      <c r="QL237" s="43"/>
      <c r="QM237" s="43"/>
      <c r="QN237" s="43"/>
      <c r="QO237" s="43"/>
      <c r="QP237" s="43"/>
      <c r="QQ237" s="43"/>
      <c r="QR237" s="43"/>
      <c r="QS237" s="43"/>
      <c r="QT237" s="43"/>
      <c r="QU237" s="43"/>
      <c r="QV237" s="43"/>
      <c r="QW237" s="43"/>
      <c r="QX237" s="43"/>
      <c r="QY237" s="43"/>
      <c r="QZ237" s="43"/>
      <c r="RA237" s="43"/>
      <c r="RB237" s="43"/>
      <c r="RC237" s="43"/>
      <c r="RD237" s="43"/>
      <c r="RE237" s="43"/>
      <c r="RF237" s="43"/>
      <c r="RG237" s="43"/>
      <c r="RH237" s="43"/>
      <c r="RI237" s="43"/>
      <c r="RJ237" s="43"/>
      <c r="RK237" s="43"/>
      <c r="RL237" s="43"/>
      <c r="RM237" s="43"/>
      <c r="RN237" s="43"/>
      <c r="RO237" s="43"/>
      <c r="RP237" s="43"/>
      <c r="RQ237" s="43"/>
      <c r="RR237" s="43"/>
      <c r="RS237" s="43"/>
      <c r="RT237" s="43"/>
      <c r="RU237" s="43"/>
      <c r="RV237" s="43"/>
      <c r="RW237" s="43"/>
      <c r="RX237" s="43"/>
      <c r="RY237" s="43"/>
      <c r="RZ237" s="43"/>
      <c r="SA237" s="43"/>
      <c r="SB237" s="43"/>
      <c r="SC237" s="43"/>
      <c r="SD237" s="43"/>
      <c r="SE237" s="43"/>
      <c r="SF237" s="43"/>
      <c r="SG237" s="43"/>
      <c r="SH237" s="43"/>
      <c r="SI237" s="43"/>
      <c r="SJ237" s="43"/>
      <c r="SK237" s="43"/>
      <c r="SL237" s="43"/>
      <c r="SM237" s="43"/>
      <c r="SN237" s="43"/>
      <c r="SO237" s="43"/>
      <c r="SP237" s="43"/>
      <c r="SQ237" s="43"/>
      <c r="SR237" s="43"/>
      <c r="SS237" s="43"/>
      <c r="ST237" s="43"/>
      <c r="SU237" s="43"/>
      <c r="SV237" s="43"/>
      <c r="SW237" s="43"/>
      <c r="SX237" s="43"/>
      <c r="SY237" s="43"/>
      <c r="SZ237" s="43"/>
      <c r="TA237" s="43"/>
      <c r="TB237" s="43"/>
      <c r="TC237" s="43"/>
      <c r="TD237" s="43"/>
      <c r="TE237" s="43"/>
      <c r="TF237" s="43"/>
      <c r="TG237" s="43"/>
      <c r="TH237" s="43"/>
      <c r="TI237" s="43"/>
      <c r="TJ237" s="43"/>
      <c r="TK237" s="43"/>
      <c r="TL237" s="43"/>
      <c r="TM237" s="43"/>
      <c r="TN237" s="43"/>
      <c r="TO237" s="43"/>
      <c r="TP237" s="43"/>
      <c r="TQ237" s="43"/>
      <c r="TR237" s="43"/>
      <c r="TS237" s="43"/>
      <c r="TT237" s="43"/>
      <c r="TU237" s="43"/>
      <c r="TV237" s="43"/>
      <c r="TW237" s="43"/>
      <c r="TX237" s="43"/>
      <c r="TY237" s="43"/>
      <c r="TZ237" s="43"/>
      <c r="UA237" s="43"/>
      <c r="UB237" s="43"/>
      <c r="UC237" s="43"/>
      <c r="UD237" s="43"/>
      <c r="UE237" s="43"/>
      <c r="UF237" s="43"/>
      <c r="UG237" s="43"/>
      <c r="UH237" s="43"/>
      <c r="UI237" s="43"/>
      <c r="UJ237" s="43"/>
      <c r="UK237" s="43"/>
      <c r="UL237" s="43"/>
      <c r="UM237" s="43"/>
      <c r="UN237" s="43"/>
      <c r="UO237" s="43"/>
      <c r="UP237" s="43"/>
      <c r="UQ237" s="43"/>
      <c r="UR237" s="43"/>
      <c r="US237" s="43"/>
      <c r="UT237" s="43"/>
      <c r="UU237" s="43"/>
      <c r="UV237" s="43"/>
      <c r="UW237" s="43"/>
      <c r="UX237" s="43"/>
      <c r="UY237" s="43"/>
      <c r="UZ237" s="43"/>
      <c r="VA237" s="43"/>
      <c r="VB237" s="43"/>
      <c r="VC237" s="43"/>
      <c r="VD237" s="43"/>
      <c r="VE237" s="43"/>
      <c r="VF237" s="43"/>
      <c r="VG237" s="43"/>
      <c r="VH237" s="43"/>
      <c r="VI237" s="43"/>
      <c r="VJ237" s="43"/>
      <c r="VK237" s="43"/>
      <c r="VL237" s="43"/>
      <c r="VM237" s="43"/>
      <c r="VN237" s="43"/>
      <c r="VO237" s="43"/>
      <c r="VP237" s="43"/>
      <c r="VQ237" s="43"/>
      <c r="VR237" s="43"/>
      <c r="VS237" s="43"/>
      <c r="VT237" s="43"/>
      <c r="VU237" s="43"/>
      <c r="VV237" s="43"/>
      <c r="VW237" s="43"/>
      <c r="VX237" s="43"/>
      <c r="VY237" s="43"/>
      <c r="VZ237" s="43"/>
      <c r="WA237" s="43"/>
      <c r="WB237" s="43"/>
      <c r="WC237" s="43"/>
      <c r="WD237" s="43"/>
      <c r="WE237" s="43"/>
      <c r="WF237" s="43"/>
      <c r="WG237" s="43"/>
      <c r="WH237" s="43"/>
      <c r="WI237" s="43"/>
      <c r="WJ237" s="43"/>
      <c r="WK237" s="43"/>
      <c r="WL237" s="43"/>
      <c r="WM237" s="43"/>
      <c r="WN237" s="43"/>
      <c r="WO237" s="43"/>
      <c r="WP237" s="43"/>
      <c r="WQ237" s="43"/>
      <c r="WR237" s="43"/>
      <c r="WS237" s="43"/>
      <c r="WT237" s="43"/>
      <c r="WU237" s="43"/>
      <c r="WV237" s="43"/>
      <c r="WW237" s="43"/>
      <c r="WX237" s="43"/>
      <c r="WY237" s="43"/>
      <c r="WZ237" s="43"/>
      <c r="XA237" s="43"/>
      <c r="XB237" s="43"/>
      <c r="XC237" s="43"/>
      <c r="XD237" s="43"/>
      <c r="XE237" s="43"/>
      <c r="XF237" s="43"/>
      <c r="XG237" s="43"/>
      <c r="XH237" s="43"/>
      <c r="XI237" s="43"/>
      <c r="XJ237" s="43"/>
      <c r="XK237" s="43"/>
      <c r="XL237" s="43"/>
      <c r="XM237" s="43"/>
      <c r="XN237" s="43"/>
      <c r="XO237" s="43"/>
      <c r="XP237" s="43"/>
      <c r="XQ237" s="43"/>
      <c r="XR237" s="43"/>
      <c r="XS237" s="43"/>
      <c r="XT237" s="43"/>
      <c r="XU237" s="43"/>
      <c r="XV237" s="43"/>
      <c r="XW237" s="43"/>
      <c r="XX237" s="43"/>
      <c r="XY237" s="43"/>
      <c r="XZ237" s="43"/>
      <c r="YA237" s="43"/>
      <c r="YB237" s="43"/>
      <c r="YC237" s="43"/>
      <c r="YD237" s="43"/>
      <c r="YE237" s="43"/>
      <c r="YF237" s="43"/>
      <c r="YG237" s="43"/>
      <c r="YH237" s="43"/>
      <c r="YI237" s="43"/>
      <c r="YJ237" s="43"/>
      <c r="YK237" s="43"/>
      <c r="YL237" s="43"/>
      <c r="YM237" s="43"/>
      <c r="YN237" s="43"/>
      <c r="YO237" s="43"/>
      <c r="YP237" s="43"/>
      <c r="YQ237" s="43"/>
      <c r="YR237" s="43"/>
      <c r="YS237" s="43"/>
      <c r="YT237" s="43"/>
      <c r="YU237" s="43"/>
      <c r="YV237" s="43"/>
      <c r="YW237" s="43"/>
      <c r="YX237" s="43"/>
      <c r="YY237" s="43"/>
      <c r="YZ237" s="43"/>
      <c r="ZA237" s="43"/>
      <c r="ZB237" s="43"/>
      <c r="ZC237" s="43"/>
      <c r="ZD237" s="43"/>
      <c r="ZE237" s="43"/>
      <c r="ZF237" s="43"/>
      <c r="ZG237" s="43"/>
      <c r="ZH237" s="43"/>
      <c r="ZI237" s="43"/>
      <c r="ZJ237" s="43"/>
      <c r="ZK237" s="43"/>
      <c r="ZL237" s="43"/>
      <c r="ZM237" s="43"/>
      <c r="ZN237" s="43"/>
      <c r="ZO237" s="43"/>
      <c r="ZP237" s="43"/>
      <c r="ZQ237" s="43"/>
      <c r="ZR237" s="43"/>
      <c r="ZS237" s="43"/>
      <c r="ZT237" s="43"/>
      <c r="ZU237" s="43"/>
      <c r="ZV237" s="43"/>
      <c r="ZW237" s="43"/>
      <c r="ZX237" s="43"/>
      <c r="ZY237" s="43"/>
      <c r="ZZ237" s="43"/>
      <c r="AAA237" s="43"/>
      <c r="AAB237" s="43"/>
      <c r="AAC237" s="43"/>
      <c r="AAD237" s="43"/>
      <c r="AAE237" s="43"/>
      <c r="AAF237" s="43"/>
      <c r="AAG237" s="43"/>
      <c r="AAH237" s="43"/>
      <c r="AAI237" s="43"/>
      <c r="AAJ237" s="43"/>
      <c r="AAK237" s="43"/>
      <c r="AAL237" s="43"/>
      <c r="AAM237" s="43"/>
      <c r="AAN237" s="43"/>
      <c r="AAO237" s="43"/>
      <c r="AAP237" s="43"/>
      <c r="AAQ237" s="43"/>
      <c r="AAR237" s="43"/>
      <c r="AAS237" s="43"/>
      <c r="AAT237" s="43"/>
      <c r="AAU237" s="43"/>
      <c r="AAV237" s="43"/>
      <c r="AAW237" s="43"/>
      <c r="AAX237" s="43"/>
      <c r="AAY237" s="43"/>
      <c r="AAZ237" s="43"/>
      <c r="ABA237" s="43"/>
      <c r="ABB237" s="43"/>
      <c r="ABC237" s="43"/>
      <c r="ABD237" s="43"/>
      <c r="ABE237" s="43"/>
      <c r="ABF237" s="43"/>
      <c r="ABG237" s="43"/>
      <c r="ABH237" s="43"/>
      <c r="ABI237" s="43"/>
      <c r="ABJ237" s="43"/>
      <c r="ABK237" s="43"/>
      <c r="ABL237" s="43"/>
      <c r="ABM237" s="43"/>
      <c r="ABN237" s="43"/>
      <c r="ABO237" s="43"/>
      <c r="ABP237" s="43"/>
      <c r="ABQ237" s="43"/>
      <c r="ABR237" s="43"/>
      <c r="ABS237" s="43"/>
      <c r="ABT237" s="43"/>
      <c r="ABU237" s="43"/>
      <c r="ABV237" s="43"/>
      <c r="ABW237" s="43"/>
      <c r="ABX237" s="43"/>
      <c r="ABY237" s="43"/>
      <c r="ABZ237" s="43"/>
      <c r="ACA237" s="43"/>
      <c r="ACB237" s="43"/>
      <c r="ACC237" s="43"/>
      <c r="ACD237" s="43"/>
      <c r="ACE237" s="43"/>
      <c r="ACF237" s="43"/>
      <c r="ACG237" s="43"/>
      <c r="ACH237" s="43"/>
      <c r="ACI237" s="43"/>
      <c r="ACJ237" s="43"/>
      <c r="ACK237" s="43"/>
      <c r="ACL237" s="43"/>
      <c r="ACM237" s="43"/>
      <c r="ACN237" s="43"/>
      <c r="ACO237" s="43"/>
      <c r="ACP237" s="43"/>
      <c r="ACQ237" s="43"/>
      <c r="ACR237" s="43"/>
      <c r="ACS237" s="43"/>
      <c r="ACT237" s="43"/>
      <c r="ACU237" s="43"/>
      <c r="ACV237" s="43"/>
      <c r="ACW237" s="43"/>
      <c r="ACX237" s="43"/>
      <c r="ACY237" s="43"/>
      <c r="ACZ237" s="43"/>
      <c r="ADA237" s="43"/>
      <c r="ADB237" s="43"/>
      <c r="ADC237" s="43"/>
      <c r="ADD237" s="43"/>
      <c r="ADE237" s="43"/>
      <c r="ADF237" s="43"/>
      <c r="ADG237" s="43"/>
      <c r="ADH237" s="43"/>
      <c r="ADI237" s="43"/>
      <c r="ADJ237" s="43"/>
      <c r="ADK237" s="43"/>
      <c r="ADL237" s="43"/>
      <c r="ADM237" s="43"/>
      <c r="ADN237" s="43"/>
      <c r="ADO237" s="43"/>
      <c r="ADP237" s="43"/>
      <c r="ADQ237" s="43"/>
      <c r="ADR237" s="43"/>
      <c r="ADS237" s="43"/>
      <c r="ADT237" s="43"/>
      <c r="ADU237" s="43"/>
      <c r="ADV237" s="43"/>
      <c r="ADW237" s="43"/>
      <c r="ADX237" s="43"/>
      <c r="ADY237" s="43"/>
      <c r="ADZ237" s="43"/>
      <c r="AEA237" s="43"/>
      <c r="AEB237" s="43"/>
      <c r="AEC237" s="43"/>
      <c r="AED237" s="43"/>
      <c r="AEE237" s="43"/>
      <c r="AEF237" s="43"/>
      <c r="AEG237" s="43"/>
      <c r="AEH237" s="43"/>
      <c r="AEI237" s="43"/>
      <c r="AEJ237" s="43"/>
      <c r="AEK237" s="43"/>
      <c r="AEL237" s="43"/>
      <c r="AEM237" s="43"/>
      <c r="AEN237" s="43"/>
      <c r="AEO237" s="43"/>
      <c r="AEP237" s="43"/>
      <c r="AEQ237" s="43"/>
      <c r="AER237" s="43"/>
      <c r="AES237" s="43"/>
      <c r="AET237" s="43"/>
      <c r="AEU237" s="43"/>
      <c r="AEV237" s="43"/>
      <c r="AEW237" s="43"/>
      <c r="AEX237" s="43"/>
      <c r="AEY237" s="43"/>
      <c r="AEZ237" s="43"/>
      <c r="AFA237" s="43"/>
      <c r="AFB237" s="43"/>
      <c r="AFC237" s="43"/>
      <c r="AFD237" s="43"/>
      <c r="AFE237" s="43"/>
      <c r="AFF237" s="43"/>
      <c r="AFG237" s="43"/>
      <c r="AFH237" s="43"/>
      <c r="AFI237" s="43"/>
      <c r="AFJ237" s="43"/>
      <c r="AFK237" s="43"/>
      <c r="AFL237" s="43"/>
      <c r="AFM237" s="43"/>
      <c r="AFN237" s="43"/>
      <c r="AFO237" s="43"/>
      <c r="AFP237" s="43"/>
      <c r="AFQ237" s="43"/>
      <c r="AFR237" s="43"/>
      <c r="AFS237" s="43"/>
      <c r="AFT237" s="43"/>
      <c r="AFU237" s="43"/>
      <c r="AFV237" s="43"/>
      <c r="AFW237" s="43"/>
      <c r="AFX237" s="43"/>
      <c r="AFY237" s="43"/>
      <c r="AFZ237" s="43"/>
      <c r="AGA237" s="43"/>
      <c r="AGB237" s="43"/>
      <c r="AGC237" s="43"/>
      <c r="AGD237" s="43"/>
      <c r="AGE237" s="43"/>
      <c r="AGF237" s="43"/>
      <c r="AGG237" s="43"/>
      <c r="AGH237" s="43"/>
      <c r="AGI237" s="43"/>
      <c r="AGJ237" s="43"/>
      <c r="AGK237" s="43"/>
      <c r="AGL237" s="43"/>
      <c r="AGM237" s="43"/>
      <c r="AGN237" s="43"/>
      <c r="AGO237" s="43"/>
      <c r="AGP237" s="43"/>
      <c r="AGQ237" s="43"/>
      <c r="AGR237" s="43"/>
      <c r="AGS237" s="43"/>
      <c r="AGT237" s="43"/>
      <c r="AGU237" s="43"/>
      <c r="AGV237" s="43"/>
      <c r="AGW237" s="43"/>
      <c r="AGX237" s="43"/>
      <c r="AGY237" s="43"/>
      <c r="AGZ237" s="43"/>
      <c r="AHA237" s="43"/>
      <c r="AHB237" s="43"/>
      <c r="AHC237" s="43"/>
      <c r="AHD237" s="43"/>
      <c r="AHE237" s="43"/>
      <c r="AHF237" s="43"/>
      <c r="AHG237" s="43"/>
      <c r="AHH237" s="43"/>
      <c r="AHI237" s="43"/>
      <c r="AHJ237" s="43"/>
      <c r="AHK237" s="43"/>
      <c r="AHL237" s="43"/>
      <c r="AHM237" s="43"/>
      <c r="AHN237" s="43"/>
      <c r="AHO237" s="43"/>
      <c r="AHP237" s="43"/>
      <c r="AHQ237" s="43"/>
      <c r="AHR237" s="43"/>
      <c r="AHS237" s="43"/>
      <c r="AHT237" s="43"/>
      <c r="AHU237" s="43"/>
      <c r="AHV237" s="43"/>
      <c r="AHW237" s="43"/>
      <c r="AHX237" s="43"/>
      <c r="AHY237" s="43"/>
      <c r="AHZ237" s="43"/>
      <c r="AIA237" s="43"/>
      <c r="AIB237" s="43"/>
      <c r="AIC237" s="43"/>
      <c r="AID237" s="43"/>
      <c r="AIE237" s="43"/>
      <c r="AIF237" s="43"/>
      <c r="AIG237" s="43"/>
      <c r="AIH237" s="43"/>
      <c r="AII237" s="43"/>
      <c r="AIJ237" s="43"/>
      <c r="AIK237" s="43"/>
      <c r="AIL237" s="43"/>
      <c r="AIM237" s="43"/>
      <c r="AIN237" s="43"/>
      <c r="AIO237" s="43"/>
      <c r="AIP237" s="43"/>
      <c r="AIQ237" s="43"/>
      <c r="AIR237" s="43"/>
      <c r="AIS237" s="43"/>
      <c r="AIT237" s="43"/>
      <c r="AIU237" s="43"/>
      <c r="AIV237" s="43"/>
      <c r="AIW237" s="43"/>
      <c r="AIX237" s="43"/>
      <c r="AIY237" s="43"/>
      <c r="AIZ237" s="43"/>
      <c r="AJA237" s="43"/>
      <c r="AJB237" s="43"/>
      <c r="AJC237" s="43"/>
      <c r="AJD237" s="43"/>
      <c r="AJE237" s="43"/>
      <c r="AJF237" s="43"/>
      <c r="AJG237" s="43"/>
      <c r="AJH237" s="43"/>
      <c r="AJI237" s="43"/>
      <c r="AJJ237" s="43"/>
      <c r="AJK237" s="43"/>
      <c r="AJL237" s="43"/>
      <c r="AJM237" s="43"/>
      <c r="AJN237" s="43"/>
      <c r="AJO237" s="43"/>
      <c r="AJP237" s="43"/>
      <c r="AJQ237" s="43"/>
      <c r="AJR237" s="43"/>
      <c r="AJS237" s="43"/>
      <c r="AJT237" s="43"/>
      <c r="AJU237" s="43"/>
      <c r="AJV237" s="43"/>
      <c r="AJW237" s="43"/>
      <c r="AJX237" s="43"/>
      <c r="AJY237" s="43"/>
      <c r="AJZ237" s="43"/>
      <c r="AKA237" s="43"/>
      <c r="AKB237" s="43"/>
      <c r="AKC237" s="43"/>
      <c r="AKD237" s="43"/>
      <c r="AKE237" s="43"/>
      <c r="AKF237" s="43"/>
      <c r="AKG237" s="43"/>
      <c r="AKH237" s="43"/>
      <c r="AKI237" s="43"/>
      <c r="AKJ237" s="43"/>
      <c r="AKK237" s="43"/>
      <c r="AKL237" s="43"/>
      <c r="AKM237" s="43"/>
      <c r="AKN237" s="43"/>
      <c r="AKO237" s="43"/>
      <c r="AKP237" s="43"/>
      <c r="AKQ237" s="43"/>
      <c r="AKR237" s="43"/>
      <c r="AKS237" s="43"/>
      <c r="AKT237" s="43"/>
      <c r="AKU237" s="43"/>
      <c r="AKV237" s="43"/>
      <c r="AKW237" s="43"/>
      <c r="AKX237" s="43"/>
      <c r="AKY237" s="43"/>
      <c r="AKZ237" s="43"/>
      <c r="ALA237" s="43"/>
      <c r="ALB237" s="43"/>
      <c r="ALC237" s="43"/>
      <c r="ALD237" s="43"/>
      <c r="ALE237" s="43"/>
      <c r="ALF237" s="43"/>
      <c r="ALG237" s="43"/>
      <c r="ALH237" s="43"/>
      <c r="ALI237" s="43"/>
      <c r="ALJ237" s="43"/>
      <c r="ALK237" s="43"/>
      <c r="ALL237" s="43"/>
      <c r="ALM237" s="43"/>
      <c r="ALN237" s="43"/>
      <c r="ALO237" s="43"/>
      <c r="ALP237" s="43"/>
      <c r="ALQ237" s="43"/>
      <c r="ALR237" s="43"/>
      <c r="ALS237" s="43"/>
      <c r="ALT237" s="43"/>
      <c r="ALU237" s="43"/>
      <c r="ALV237" s="43"/>
      <c r="ALW237" s="43"/>
      <c r="ALX237" s="43"/>
      <c r="ALY237" s="43"/>
      <c r="ALZ237" s="43"/>
      <c r="AMA237" s="43"/>
      <c r="AMB237" s="43"/>
      <c r="AMC237" s="43"/>
      <c r="AMD237" s="43"/>
      <c r="AME237" s="43"/>
      <c r="AMF237" s="43"/>
      <c r="AMG237" s="43"/>
      <c r="AMH237" s="43"/>
      <c r="AMI237" s="43"/>
      <c r="AMJ237" s="43"/>
      <c r="AMK237" s="43"/>
      <c r="AML237" s="43"/>
      <c r="AMM237" s="43"/>
      <c r="AMN237" s="43"/>
      <c r="AMO237" s="43"/>
      <c r="AMP237" s="43"/>
      <c r="AMQ237" s="43"/>
      <c r="AMR237" s="43"/>
      <c r="AMS237" s="43"/>
    </row>
    <row r="238" spans="1:1034" x14ac:dyDescent="0.2">
      <c r="A238" s="326"/>
      <c r="B238" s="44">
        <v>41</v>
      </c>
      <c r="C238" s="45" t="s">
        <v>172</v>
      </c>
      <c r="D238" s="363"/>
      <c r="E238" s="132">
        <v>950</v>
      </c>
      <c r="F238" s="132"/>
      <c r="G238" s="132"/>
      <c r="H238" s="132">
        <v>605</v>
      </c>
      <c r="I238" s="132">
        <v>1</v>
      </c>
      <c r="J238" s="132"/>
      <c r="K238" s="132">
        <v>325</v>
      </c>
      <c r="L238" s="132">
        <v>551.14</v>
      </c>
      <c r="M238" s="132">
        <v>188.38</v>
      </c>
      <c r="N238" s="132">
        <v>810</v>
      </c>
      <c r="O238" s="90">
        <f t="shared" si="205"/>
        <v>223.56000000000003</v>
      </c>
      <c r="P238" s="132">
        <v>50</v>
      </c>
      <c r="Q238" s="90">
        <f t="shared" si="206"/>
        <v>15</v>
      </c>
      <c r="R238" s="132">
        <v>40</v>
      </c>
      <c r="S238" s="132"/>
      <c r="T238" s="90">
        <f>R238*$P$9</f>
        <v>12</v>
      </c>
      <c r="U238" s="132">
        <v>600</v>
      </c>
      <c r="V238" s="132"/>
      <c r="W238" s="132"/>
      <c r="X238" s="132">
        <v>1</v>
      </c>
      <c r="Y238" s="132">
        <v>753.53</v>
      </c>
      <c r="Z238" s="132">
        <v>1</v>
      </c>
      <c r="AA238" s="132">
        <v>753.53</v>
      </c>
      <c r="AB238" s="90">
        <f t="shared" si="207"/>
        <v>753.53</v>
      </c>
      <c r="AC238" s="132">
        <v>753.53</v>
      </c>
      <c r="AD238" s="132">
        <v>1</v>
      </c>
      <c r="AE238" s="132">
        <v>1</v>
      </c>
      <c r="AF238" s="132"/>
      <c r="AG238" s="88"/>
      <c r="AH238" s="132"/>
      <c r="AI238" s="90"/>
      <c r="AJ238" s="132">
        <v>753.53</v>
      </c>
      <c r="AK238" s="90">
        <f t="shared" ref="AK238:AK240" si="208">AJ238*$AJ$9</f>
        <v>585.79422199999999</v>
      </c>
      <c r="AL238" s="90">
        <v>1</v>
      </c>
      <c r="AM238" s="132"/>
      <c r="AN238" s="132">
        <v>753.53</v>
      </c>
      <c r="AO238" s="132">
        <v>1</v>
      </c>
      <c r="AP238" s="132">
        <v>420</v>
      </c>
      <c r="AQ238" s="132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  <c r="IW238" s="43"/>
      <c r="IX238" s="43"/>
      <c r="IY238" s="43"/>
      <c r="IZ238" s="43"/>
      <c r="JA238" s="43"/>
      <c r="JB238" s="43"/>
      <c r="JC238" s="43"/>
      <c r="JD238" s="43"/>
      <c r="JE238" s="43"/>
      <c r="JF238" s="43"/>
      <c r="JG238" s="43"/>
      <c r="JH238" s="43"/>
      <c r="JI238" s="43"/>
      <c r="JJ238" s="43"/>
      <c r="JK238" s="43"/>
      <c r="JL238" s="43"/>
      <c r="JM238" s="43"/>
      <c r="JN238" s="43"/>
      <c r="JO238" s="43"/>
      <c r="JP238" s="43"/>
      <c r="JQ238" s="43"/>
      <c r="JR238" s="43"/>
      <c r="JS238" s="43"/>
      <c r="JT238" s="43"/>
      <c r="JU238" s="43"/>
      <c r="JV238" s="43"/>
      <c r="JW238" s="43"/>
      <c r="JX238" s="43"/>
      <c r="JY238" s="43"/>
      <c r="JZ238" s="43"/>
      <c r="KA238" s="43"/>
      <c r="KB238" s="43"/>
      <c r="KC238" s="43"/>
      <c r="KD238" s="43"/>
      <c r="KE238" s="43"/>
      <c r="KF238" s="43"/>
      <c r="KG238" s="43"/>
      <c r="KH238" s="43"/>
      <c r="KI238" s="43"/>
      <c r="KJ238" s="43"/>
      <c r="KK238" s="43"/>
      <c r="KL238" s="43"/>
      <c r="KM238" s="43"/>
      <c r="KN238" s="43"/>
      <c r="KO238" s="43"/>
      <c r="KP238" s="43"/>
      <c r="KQ238" s="43"/>
      <c r="KR238" s="43"/>
      <c r="KS238" s="43"/>
      <c r="KT238" s="43"/>
      <c r="KU238" s="43"/>
      <c r="KV238" s="43"/>
      <c r="KW238" s="43"/>
      <c r="KX238" s="43"/>
      <c r="KY238" s="43"/>
      <c r="KZ238" s="43"/>
      <c r="LA238" s="43"/>
      <c r="LB238" s="43"/>
      <c r="LC238" s="43"/>
      <c r="LD238" s="43"/>
      <c r="LE238" s="43"/>
      <c r="LF238" s="43"/>
      <c r="LG238" s="43"/>
      <c r="LH238" s="43"/>
      <c r="LI238" s="43"/>
      <c r="LJ238" s="43"/>
      <c r="LK238" s="43"/>
      <c r="LL238" s="43"/>
      <c r="LM238" s="43"/>
      <c r="LN238" s="43"/>
      <c r="LO238" s="43"/>
      <c r="LP238" s="43"/>
      <c r="LQ238" s="43"/>
      <c r="LR238" s="43"/>
      <c r="LS238" s="43"/>
      <c r="LT238" s="43"/>
      <c r="LU238" s="43"/>
      <c r="LV238" s="43"/>
      <c r="LW238" s="43"/>
      <c r="LX238" s="43"/>
      <c r="LY238" s="43"/>
      <c r="LZ238" s="43"/>
      <c r="MA238" s="43"/>
      <c r="MB238" s="43"/>
      <c r="MC238" s="43"/>
      <c r="MD238" s="43"/>
      <c r="ME238" s="43"/>
      <c r="MF238" s="43"/>
      <c r="MG238" s="43"/>
      <c r="MH238" s="43"/>
      <c r="MI238" s="43"/>
      <c r="MJ238" s="43"/>
      <c r="MK238" s="43"/>
      <c r="ML238" s="43"/>
      <c r="MM238" s="43"/>
      <c r="MN238" s="43"/>
      <c r="MO238" s="43"/>
      <c r="MP238" s="43"/>
      <c r="MQ238" s="43"/>
      <c r="MR238" s="43"/>
      <c r="MS238" s="43"/>
      <c r="MT238" s="43"/>
      <c r="MU238" s="43"/>
      <c r="MV238" s="43"/>
      <c r="MW238" s="43"/>
      <c r="MX238" s="43"/>
      <c r="MY238" s="43"/>
      <c r="MZ238" s="43"/>
      <c r="NA238" s="43"/>
      <c r="NB238" s="43"/>
      <c r="NC238" s="43"/>
      <c r="ND238" s="43"/>
      <c r="NE238" s="43"/>
      <c r="NF238" s="43"/>
      <c r="NG238" s="43"/>
      <c r="NH238" s="43"/>
      <c r="NI238" s="43"/>
      <c r="NJ238" s="43"/>
      <c r="NK238" s="43"/>
      <c r="NL238" s="43"/>
      <c r="NM238" s="43"/>
      <c r="NN238" s="43"/>
      <c r="NO238" s="43"/>
      <c r="NP238" s="43"/>
      <c r="NQ238" s="43"/>
      <c r="NR238" s="43"/>
      <c r="NS238" s="43"/>
      <c r="NT238" s="43"/>
      <c r="NU238" s="43"/>
      <c r="NV238" s="43"/>
      <c r="NW238" s="43"/>
      <c r="NX238" s="43"/>
      <c r="NY238" s="43"/>
      <c r="NZ238" s="43"/>
      <c r="OA238" s="43"/>
      <c r="OB238" s="43"/>
      <c r="OC238" s="43"/>
      <c r="OD238" s="43"/>
      <c r="OE238" s="43"/>
      <c r="OF238" s="43"/>
      <c r="OG238" s="43"/>
      <c r="OH238" s="43"/>
      <c r="OI238" s="43"/>
      <c r="OJ238" s="43"/>
      <c r="OK238" s="43"/>
      <c r="OL238" s="43"/>
      <c r="OM238" s="43"/>
      <c r="ON238" s="43"/>
      <c r="OO238" s="43"/>
      <c r="OP238" s="43"/>
      <c r="OQ238" s="43"/>
      <c r="OR238" s="43"/>
      <c r="OS238" s="43"/>
      <c r="OT238" s="43"/>
      <c r="OU238" s="43"/>
      <c r="OV238" s="43"/>
      <c r="OW238" s="43"/>
      <c r="OX238" s="43"/>
      <c r="OY238" s="43"/>
      <c r="OZ238" s="43"/>
      <c r="PA238" s="43"/>
      <c r="PB238" s="43"/>
      <c r="PC238" s="43"/>
      <c r="PD238" s="43"/>
      <c r="PE238" s="43"/>
      <c r="PF238" s="43"/>
      <c r="PG238" s="43"/>
      <c r="PH238" s="43"/>
      <c r="PI238" s="43"/>
      <c r="PJ238" s="43"/>
      <c r="PK238" s="43"/>
      <c r="PL238" s="43"/>
      <c r="PM238" s="43"/>
      <c r="PN238" s="43"/>
      <c r="PO238" s="43"/>
      <c r="PP238" s="43"/>
      <c r="PQ238" s="43"/>
      <c r="PR238" s="43"/>
      <c r="PS238" s="43"/>
      <c r="PT238" s="43"/>
      <c r="PU238" s="43"/>
      <c r="PV238" s="43"/>
      <c r="PW238" s="43"/>
      <c r="PX238" s="43"/>
      <c r="PY238" s="43"/>
      <c r="PZ238" s="43"/>
      <c r="QA238" s="43"/>
      <c r="QB238" s="43"/>
      <c r="QC238" s="43"/>
      <c r="QD238" s="43"/>
      <c r="QE238" s="43"/>
      <c r="QF238" s="43"/>
      <c r="QG238" s="43"/>
      <c r="QH238" s="43"/>
      <c r="QI238" s="43"/>
      <c r="QJ238" s="43"/>
      <c r="QK238" s="43"/>
      <c r="QL238" s="43"/>
      <c r="QM238" s="43"/>
      <c r="QN238" s="43"/>
      <c r="QO238" s="43"/>
      <c r="QP238" s="43"/>
      <c r="QQ238" s="43"/>
      <c r="QR238" s="43"/>
      <c r="QS238" s="43"/>
      <c r="QT238" s="43"/>
      <c r="QU238" s="43"/>
      <c r="QV238" s="43"/>
      <c r="QW238" s="43"/>
      <c r="QX238" s="43"/>
      <c r="QY238" s="43"/>
      <c r="QZ238" s="43"/>
      <c r="RA238" s="43"/>
      <c r="RB238" s="43"/>
      <c r="RC238" s="43"/>
      <c r="RD238" s="43"/>
      <c r="RE238" s="43"/>
      <c r="RF238" s="43"/>
      <c r="RG238" s="43"/>
      <c r="RH238" s="43"/>
      <c r="RI238" s="43"/>
      <c r="RJ238" s="43"/>
      <c r="RK238" s="43"/>
      <c r="RL238" s="43"/>
      <c r="RM238" s="43"/>
      <c r="RN238" s="43"/>
      <c r="RO238" s="43"/>
      <c r="RP238" s="43"/>
      <c r="RQ238" s="43"/>
      <c r="RR238" s="43"/>
      <c r="RS238" s="43"/>
      <c r="RT238" s="43"/>
      <c r="RU238" s="43"/>
      <c r="RV238" s="43"/>
      <c r="RW238" s="43"/>
      <c r="RX238" s="43"/>
      <c r="RY238" s="43"/>
      <c r="RZ238" s="43"/>
      <c r="SA238" s="43"/>
      <c r="SB238" s="43"/>
      <c r="SC238" s="43"/>
      <c r="SD238" s="43"/>
      <c r="SE238" s="43"/>
      <c r="SF238" s="43"/>
      <c r="SG238" s="43"/>
      <c r="SH238" s="43"/>
      <c r="SI238" s="43"/>
      <c r="SJ238" s="43"/>
      <c r="SK238" s="43"/>
      <c r="SL238" s="43"/>
      <c r="SM238" s="43"/>
      <c r="SN238" s="43"/>
      <c r="SO238" s="43"/>
      <c r="SP238" s="43"/>
      <c r="SQ238" s="43"/>
      <c r="SR238" s="43"/>
      <c r="SS238" s="43"/>
      <c r="ST238" s="43"/>
      <c r="SU238" s="43"/>
      <c r="SV238" s="43"/>
      <c r="SW238" s="43"/>
      <c r="SX238" s="43"/>
      <c r="SY238" s="43"/>
      <c r="SZ238" s="43"/>
      <c r="TA238" s="43"/>
      <c r="TB238" s="43"/>
      <c r="TC238" s="43"/>
      <c r="TD238" s="43"/>
      <c r="TE238" s="43"/>
      <c r="TF238" s="43"/>
      <c r="TG238" s="43"/>
      <c r="TH238" s="43"/>
      <c r="TI238" s="43"/>
      <c r="TJ238" s="43"/>
      <c r="TK238" s="43"/>
      <c r="TL238" s="43"/>
      <c r="TM238" s="43"/>
      <c r="TN238" s="43"/>
      <c r="TO238" s="43"/>
      <c r="TP238" s="43"/>
      <c r="TQ238" s="43"/>
      <c r="TR238" s="43"/>
      <c r="TS238" s="43"/>
      <c r="TT238" s="43"/>
      <c r="TU238" s="43"/>
      <c r="TV238" s="43"/>
      <c r="TW238" s="43"/>
      <c r="TX238" s="43"/>
      <c r="TY238" s="43"/>
      <c r="TZ238" s="43"/>
      <c r="UA238" s="43"/>
      <c r="UB238" s="43"/>
      <c r="UC238" s="43"/>
      <c r="UD238" s="43"/>
      <c r="UE238" s="43"/>
      <c r="UF238" s="43"/>
      <c r="UG238" s="43"/>
      <c r="UH238" s="43"/>
      <c r="UI238" s="43"/>
      <c r="UJ238" s="43"/>
      <c r="UK238" s="43"/>
      <c r="UL238" s="43"/>
      <c r="UM238" s="43"/>
      <c r="UN238" s="43"/>
      <c r="UO238" s="43"/>
      <c r="UP238" s="43"/>
      <c r="UQ238" s="43"/>
      <c r="UR238" s="43"/>
      <c r="US238" s="43"/>
      <c r="UT238" s="43"/>
      <c r="UU238" s="43"/>
      <c r="UV238" s="43"/>
      <c r="UW238" s="43"/>
      <c r="UX238" s="43"/>
      <c r="UY238" s="43"/>
      <c r="UZ238" s="43"/>
      <c r="VA238" s="43"/>
      <c r="VB238" s="43"/>
      <c r="VC238" s="43"/>
      <c r="VD238" s="43"/>
      <c r="VE238" s="43"/>
      <c r="VF238" s="43"/>
      <c r="VG238" s="43"/>
      <c r="VH238" s="43"/>
      <c r="VI238" s="43"/>
      <c r="VJ238" s="43"/>
      <c r="VK238" s="43"/>
      <c r="VL238" s="43"/>
      <c r="VM238" s="43"/>
      <c r="VN238" s="43"/>
      <c r="VO238" s="43"/>
      <c r="VP238" s="43"/>
      <c r="VQ238" s="43"/>
      <c r="VR238" s="43"/>
      <c r="VS238" s="43"/>
      <c r="VT238" s="43"/>
      <c r="VU238" s="43"/>
      <c r="VV238" s="43"/>
      <c r="VW238" s="43"/>
      <c r="VX238" s="43"/>
      <c r="VY238" s="43"/>
      <c r="VZ238" s="43"/>
      <c r="WA238" s="43"/>
      <c r="WB238" s="43"/>
      <c r="WC238" s="43"/>
      <c r="WD238" s="43"/>
      <c r="WE238" s="43"/>
      <c r="WF238" s="43"/>
      <c r="WG238" s="43"/>
      <c r="WH238" s="43"/>
      <c r="WI238" s="43"/>
      <c r="WJ238" s="43"/>
      <c r="WK238" s="43"/>
      <c r="WL238" s="43"/>
      <c r="WM238" s="43"/>
      <c r="WN238" s="43"/>
      <c r="WO238" s="43"/>
      <c r="WP238" s="43"/>
      <c r="WQ238" s="43"/>
      <c r="WR238" s="43"/>
      <c r="WS238" s="43"/>
      <c r="WT238" s="43"/>
      <c r="WU238" s="43"/>
      <c r="WV238" s="43"/>
      <c r="WW238" s="43"/>
      <c r="WX238" s="43"/>
      <c r="WY238" s="43"/>
      <c r="WZ238" s="43"/>
      <c r="XA238" s="43"/>
      <c r="XB238" s="43"/>
      <c r="XC238" s="43"/>
      <c r="XD238" s="43"/>
      <c r="XE238" s="43"/>
      <c r="XF238" s="43"/>
      <c r="XG238" s="43"/>
      <c r="XH238" s="43"/>
      <c r="XI238" s="43"/>
      <c r="XJ238" s="43"/>
      <c r="XK238" s="43"/>
      <c r="XL238" s="43"/>
      <c r="XM238" s="43"/>
      <c r="XN238" s="43"/>
      <c r="XO238" s="43"/>
      <c r="XP238" s="43"/>
      <c r="XQ238" s="43"/>
      <c r="XR238" s="43"/>
      <c r="XS238" s="43"/>
      <c r="XT238" s="43"/>
      <c r="XU238" s="43"/>
      <c r="XV238" s="43"/>
      <c r="XW238" s="43"/>
      <c r="XX238" s="43"/>
      <c r="XY238" s="43"/>
      <c r="XZ238" s="43"/>
      <c r="YA238" s="43"/>
      <c r="YB238" s="43"/>
      <c r="YC238" s="43"/>
      <c r="YD238" s="43"/>
      <c r="YE238" s="43"/>
      <c r="YF238" s="43"/>
      <c r="YG238" s="43"/>
      <c r="YH238" s="43"/>
      <c r="YI238" s="43"/>
      <c r="YJ238" s="43"/>
      <c r="YK238" s="43"/>
      <c r="YL238" s="43"/>
      <c r="YM238" s="43"/>
      <c r="YN238" s="43"/>
      <c r="YO238" s="43"/>
      <c r="YP238" s="43"/>
      <c r="YQ238" s="43"/>
      <c r="YR238" s="43"/>
      <c r="YS238" s="43"/>
      <c r="YT238" s="43"/>
      <c r="YU238" s="43"/>
      <c r="YV238" s="43"/>
      <c r="YW238" s="43"/>
      <c r="YX238" s="43"/>
      <c r="YY238" s="43"/>
      <c r="YZ238" s="43"/>
      <c r="ZA238" s="43"/>
      <c r="ZB238" s="43"/>
      <c r="ZC238" s="43"/>
      <c r="ZD238" s="43"/>
      <c r="ZE238" s="43"/>
      <c r="ZF238" s="43"/>
      <c r="ZG238" s="43"/>
      <c r="ZH238" s="43"/>
      <c r="ZI238" s="43"/>
      <c r="ZJ238" s="43"/>
      <c r="ZK238" s="43"/>
      <c r="ZL238" s="43"/>
      <c r="ZM238" s="43"/>
      <c r="ZN238" s="43"/>
      <c r="ZO238" s="43"/>
      <c r="ZP238" s="43"/>
      <c r="ZQ238" s="43"/>
      <c r="ZR238" s="43"/>
      <c r="ZS238" s="43"/>
      <c r="ZT238" s="43"/>
      <c r="ZU238" s="43"/>
      <c r="ZV238" s="43"/>
      <c r="ZW238" s="43"/>
      <c r="ZX238" s="43"/>
      <c r="ZY238" s="43"/>
      <c r="ZZ238" s="43"/>
      <c r="AAA238" s="43"/>
      <c r="AAB238" s="43"/>
      <c r="AAC238" s="43"/>
      <c r="AAD238" s="43"/>
      <c r="AAE238" s="43"/>
      <c r="AAF238" s="43"/>
      <c r="AAG238" s="43"/>
      <c r="AAH238" s="43"/>
      <c r="AAI238" s="43"/>
      <c r="AAJ238" s="43"/>
      <c r="AAK238" s="43"/>
      <c r="AAL238" s="43"/>
      <c r="AAM238" s="43"/>
      <c r="AAN238" s="43"/>
      <c r="AAO238" s="43"/>
      <c r="AAP238" s="43"/>
      <c r="AAQ238" s="43"/>
      <c r="AAR238" s="43"/>
      <c r="AAS238" s="43"/>
      <c r="AAT238" s="43"/>
      <c r="AAU238" s="43"/>
      <c r="AAV238" s="43"/>
      <c r="AAW238" s="43"/>
      <c r="AAX238" s="43"/>
      <c r="AAY238" s="43"/>
      <c r="AAZ238" s="43"/>
      <c r="ABA238" s="43"/>
      <c r="ABB238" s="43"/>
      <c r="ABC238" s="43"/>
      <c r="ABD238" s="43"/>
      <c r="ABE238" s="43"/>
      <c r="ABF238" s="43"/>
      <c r="ABG238" s="43"/>
      <c r="ABH238" s="43"/>
      <c r="ABI238" s="43"/>
      <c r="ABJ238" s="43"/>
      <c r="ABK238" s="43"/>
      <c r="ABL238" s="43"/>
      <c r="ABM238" s="43"/>
      <c r="ABN238" s="43"/>
      <c r="ABO238" s="43"/>
      <c r="ABP238" s="43"/>
      <c r="ABQ238" s="43"/>
      <c r="ABR238" s="43"/>
      <c r="ABS238" s="43"/>
      <c r="ABT238" s="43"/>
      <c r="ABU238" s="43"/>
      <c r="ABV238" s="43"/>
      <c r="ABW238" s="43"/>
      <c r="ABX238" s="43"/>
      <c r="ABY238" s="43"/>
      <c r="ABZ238" s="43"/>
      <c r="ACA238" s="43"/>
      <c r="ACB238" s="43"/>
      <c r="ACC238" s="43"/>
      <c r="ACD238" s="43"/>
      <c r="ACE238" s="43"/>
      <c r="ACF238" s="43"/>
      <c r="ACG238" s="43"/>
      <c r="ACH238" s="43"/>
      <c r="ACI238" s="43"/>
      <c r="ACJ238" s="43"/>
      <c r="ACK238" s="43"/>
      <c r="ACL238" s="43"/>
      <c r="ACM238" s="43"/>
      <c r="ACN238" s="43"/>
      <c r="ACO238" s="43"/>
      <c r="ACP238" s="43"/>
      <c r="ACQ238" s="43"/>
      <c r="ACR238" s="43"/>
      <c r="ACS238" s="43"/>
      <c r="ACT238" s="43"/>
      <c r="ACU238" s="43"/>
      <c r="ACV238" s="43"/>
      <c r="ACW238" s="43"/>
      <c r="ACX238" s="43"/>
      <c r="ACY238" s="43"/>
      <c r="ACZ238" s="43"/>
      <c r="ADA238" s="43"/>
      <c r="ADB238" s="43"/>
      <c r="ADC238" s="43"/>
      <c r="ADD238" s="43"/>
      <c r="ADE238" s="43"/>
      <c r="ADF238" s="43"/>
      <c r="ADG238" s="43"/>
      <c r="ADH238" s="43"/>
      <c r="ADI238" s="43"/>
      <c r="ADJ238" s="43"/>
      <c r="ADK238" s="43"/>
      <c r="ADL238" s="43"/>
      <c r="ADM238" s="43"/>
      <c r="ADN238" s="43"/>
      <c r="ADO238" s="43"/>
      <c r="ADP238" s="43"/>
      <c r="ADQ238" s="43"/>
      <c r="ADR238" s="43"/>
      <c r="ADS238" s="43"/>
      <c r="ADT238" s="43"/>
      <c r="ADU238" s="43"/>
      <c r="ADV238" s="43"/>
      <c r="ADW238" s="43"/>
      <c r="ADX238" s="43"/>
      <c r="ADY238" s="43"/>
      <c r="ADZ238" s="43"/>
      <c r="AEA238" s="43"/>
      <c r="AEB238" s="43"/>
      <c r="AEC238" s="43"/>
      <c r="AED238" s="43"/>
      <c r="AEE238" s="43"/>
      <c r="AEF238" s="43"/>
      <c r="AEG238" s="43"/>
      <c r="AEH238" s="43"/>
      <c r="AEI238" s="43"/>
      <c r="AEJ238" s="43"/>
      <c r="AEK238" s="43"/>
      <c r="AEL238" s="43"/>
      <c r="AEM238" s="43"/>
      <c r="AEN238" s="43"/>
      <c r="AEO238" s="43"/>
      <c r="AEP238" s="43"/>
      <c r="AEQ238" s="43"/>
      <c r="AER238" s="43"/>
      <c r="AES238" s="43"/>
      <c r="AET238" s="43"/>
      <c r="AEU238" s="43"/>
      <c r="AEV238" s="43"/>
      <c r="AEW238" s="43"/>
      <c r="AEX238" s="43"/>
      <c r="AEY238" s="43"/>
      <c r="AEZ238" s="43"/>
      <c r="AFA238" s="43"/>
      <c r="AFB238" s="43"/>
      <c r="AFC238" s="43"/>
      <c r="AFD238" s="43"/>
      <c r="AFE238" s="43"/>
      <c r="AFF238" s="43"/>
      <c r="AFG238" s="43"/>
      <c r="AFH238" s="43"/>
      <c r="AFI238" s="43"/>
      <c r="AFJ238" s="43"/>
      <c r="AFK238" s="43"/>
      <c r="AFL238" s="43"/>
      <c r="AFM238" s="43"/>
      <c r="AFN238" s="43"/>
      <c r="AFO238" s="43"/>
      <c r="AFP238" s="43"/>
      <c r="AFQ238" s="43"/>
      <c r="AFR238" s="43"/>
      <c r="AFS238" s="43"/>
      <c r="AFT238" s="43"/>
      <c r="AFU238" s="43"/>
      <c r="AFV238" s="43"/>
      <c r="AFW238" s="43"/>
      <c r="AFX238" s="43"/>
      <c r="AFY238" s="43"/>
      <c r="AFZ238" s="43"/>
      <c r="AGA238" s="43"/>
      <c r="AGB238" s="43"/>
      <c r="AGC238" s="43"/>
      <c r="AGD238" s="43"/>
      <c r="AGE238" s="43"/>
      <c r="AGF238" s="43"/>
      <c r="AGG238" s="43"/>
      <c r="AGH238" s="43"/>
      <c r="AGI238" s="43"/>
      <c r="AGJ238" s="43"/>
      <c r="AGK238" s="43"/>
      <c r="AGL238" s="43"/>
      <c r="AGM238" s="43"/>
      <c r="AGN238" s="43"/>
      <c r="AGO238" s="43"/>
      <c r="AGP238" s="43"/>
      <c r="AGQ238" s="43"/>
      <c r="AGR238" s="43"/>
      <c r="AGS238" s="43"/>
      <c r="AGT238" s="43"/>
      <c r="AGU238" s="43"/>
      <c r="AGV238" s="43"/>
      <c r="AGW238" s="43"/>
      <c r="AGX238" s="43"/>
      <c r="AGY238" s="43"/>
      <c r="AGZ238" s="43"/>
      <c r="AHA238" s="43"/>
      <c r="AHB238" s="43"/>
      <c r="AHC238" s="43"/>
      <c r="AHD238" s="43"/>
      <c r="AHE238" s="43"/>
      <c r="AHF238" s="43"/>
      <c r="AHG238" s="43"/>
      <c r="AHH238" s="43"/>
      <c r="AHI238" s="43"/>
      <c r="AHJ238" s="43"/>
      <c r="AHK238" s="43"/>
      <c r="AHL238" s="43"/>
      <c r="AHM238" s="43"/>
      <c r="AHN238" s="43"/>
      <c r="AHO238" s="43"/>
      <c r="AHP238" s="43"/>
      <c r="AHQ238" s="43"/>
      <c r="AHR238" s="43"/>
      <c r="AHS238" s="43"/>
      <c r="AHT238" s="43"/>
      <c r="AHU238" s="43"/>
      <c r="AHV238" s="43"/>
      <c r="AHW238" s="43"/>
      <c r="AHX238" s="43"/>
      <c r="AHY238" s="43"/>
      <c r="AHZ238" s="43"/>
      <c r="AIA238" s="43"/>
      <c r="AIB238" s="43"/>
      <c r="AIC238" s="43"/>
      <c r="AID238" s="43"/>
      <c r="AIE238" s="43"/>
      <c r="AIF238" s="43"/>
      <c r="AIG238" s="43"/>
      <c r="AIH238" s="43"/>
      <c r="AII238" s="43"/>
      <c r="AIJ238" s="43"/>
      <c r="AIK238" s="43"/>
      <c r="AIL238" s="43"/>
      <c r="AIM238" s="43"/>
      <c r="AIN238" s="43"/>
      <c r="AIO238" s="43"/>
      <c r="AIP238" s="43"/>
      <c r="AIQ238" s="43"/>
      <c r="AIR238" s="43"/>
      <c r="AIS238" s="43"/>
      <c r="AIT238" s="43"/>
      <c r="AIU238" s="43"/>
      <c r="AIV238" s="43"/>
      <c r="AIW238" s="43"/>
      <c r="AIX238" s="43"/>
      <c r="AIY238" s="43"/>
      <c r="AIZ238" s="43"/>
      <c r="AJA238" s="43"/>
      <c r="AJB238" s="43"/>
      <c r="AJC238" s="43"/>
      <c r="AJD238" s="43"/>
      <c r="AJE238" s="43"/>
      <c r="AJF238" s="43"/>
      <c r="AJG238" s="43"/>
      <c r="AJH238" s="43"/>
      <c r="AJI238" s="43"/>
      <c r="AJJ238" s="43"/>
      <c r="AJK238" s="43"/>
      <c r="AJL238" s="43"/>
      <c r="AJM238" s="43"/>
      <c r="AJN238" s="43"/>
      <c r="AJO238" s="43"/>
      <c r="AJP238" s="43"/>
      <c r="AJQ238" s="43"/>
      <c r="AJR238" s="43"/>
      <c r="AJS238" s="43"/>
      <c r="AJT238" s="43"/>
      <c r="AJU238" s="43"/>
      <c r="AJV238" s="43"/>
      <c r="AJW238" s="43"/>
      <c r="AJX238" s="43"/>
      <c r="AJY238" s="43"/>
      <c r="AJZ238" s="43"/>
      <c r="AKA238" s="43"/>
      <c r="AKB238" s="43"/>
      <c r="AKC238" s="43"/>
      <c r="AKD238" s="43"/>
      <c r="AKE238" s="43"/>
      <c r="AKF238" s="43"/>
      <c r="AKG238" s="43"/>
      <c r="AKH238" s="43"/>
      <c r="AKI238" s="43"/>
      <c r="AKJ238" s="43"/>
      <c r="AKK238" s="43"/>
      <c r="AKL238" s="43"/>
      <c r="AKM238" s="43"/>
      <c r="AKN238" s="43"/>
      <c r="AKO238" s="43"/>
      <c r="AKP238" s="43"/>
      <c r="AKQ238" s="43"/>
      <c r="AKR238" s="43"/>
      <c r="AKS238" s="43"/>
      <c r="AKT238" s="43"/>
      <c r="AKU238" s="43"/>
      <c r="AKV238" s="43"/>
      <c r="AKW238" s="43"/>
      <c r="AKX238" s="43"/>
      <c r="AKY238" s="43"/>
      <c r="AKZ238" s="43"/>
      <c r="ALA238" s="43"/>
      <c r="ALB238" s="43"/>
      <c r="ALC238" s="43"/>
      <c r="ALD238" s="43"/>
      <c r="ALE238" s="43"/>
      <c r="ALF238" s="43"/>
      <c r="ALG238" s="43"/>
      <c r="ALH238" s="43"/>
      <c r="ALI238" s="43"/>
      <c r="ALJ238" s="43"/>
      <c r="ALK238" s="43"/>
      <c r="ALL238" s="43"/>
      <c r="ALM238" s="43"/>
      <c r="ALN238" s="43"/>
      <c r="ALO238" s="43"/>
      <c r="ALP238" s="43"/>
      <c r="ALQ238" s="43"/>
      <c r="ALR238" s="43"/>
      <c r="ALS238" s="43"/>
      <c r="ALT238" s="43"/>
      <c r="ALU238" s="43"/>
      <c r="ALV238" s="43"/>
      <c r="ALW238" s="43"/>
      <c r="ALX238" s="43"/>
      <c r="ALY238" s="43"/>
      <c r="ALZ238" s="43"/>
      <c r="AMA238" s="43"/>
      <c r="AMB238" s="43"/>
      <c r="AMC238" s="43"/>
      <c r="AMD238" s="43"/>
      <c r="AME238" s="43"/>
      <c r="AMF238" s="43"/>
      <c r="AMG238" s="43"/>
      <c r="AMH238" s="43"/>
      <c r="AMI238" s="43"/>
      <c r="AMJ238" s="43"/>
      <c r="AMK238" s="43"/>
      <c r="AML238" s="43"/>
      <c r="AMM238" s="43"/>
      <c r="AMN238" s="43"/>
      <c r="AMO238" s="43"/>
      <c r="AMP238" s="43"/>
      <c r="AMQ238" s="43"/>
      <c r="AMR238" s="43"/>
      <c r="AMS238" s="43"/>
    </row>
    <row r="239" spans="1:1034" x14ac:dyDescent="0.2">
      <c r="A239" s="326"/>
      <c r="B239" s="44">
        <v>44</v>
      </c>
      <c r="C239" s="45" t="s">
        <v>119</v>
      </c>
      <c r="D239" s="363"/>
      <c r="E239" s="132">
        <v>190</v>
      </c>
      <c r="F239" s="132"/>
      <c r="G239" s="132"/>
      <c r="H239" s="132"/>
      <c r="I239" s="132">
        <v>1</v>
      </c>
      <c r="J239" s="132"/>
      <c r="K239" s="132"/>
      <c r="L239" s="132">
        <v>1025.5</v>
      </c>
      <c r="M239" s="132">
        <v>252.86</v>
      </c>
      <c r="N239" s="132">
        <v>380</v>
      </c>
      <c r="O239" s="90">
        <f t="shared" si="205"/>
        <v>104.88000000000001</v>
      </c>
      <c r="P239" s="132">
        <v>100</v>
      </c>
      <c r="Q239" s="90">
        <f t="shared" si="206"/>
        <v>30</v>
      </c>
      <c r="R239" s="132"/>
      <c r="S239" s="132"/>
      <c r="T239" s="90">
        <f>R239*$P$9</f>
        <v>0</v>
      </c>
      <c r="U239" s="132">
        <v>100</v>
      </c>
      <c r="V239" s="132"/>
      <c r="W239" s="132"/>
      <c r="X239" s="132">
        <v>1</v>
      </c>
      <c r="Y239" s="132">
        <v>1011.44</v>
      </c>
      <c r="Z239" s="132">
        <v>1</v>
      </c>
      <c r="AA239" s="132">
        <v>1011.44</v>
      </c>
      <c r="AB239" s="90">
        <f t="shared" si="207"/>
        <v>1011.44</v>
      </c>
      <c r="AC239" s="132">
        <v>1011.44</v>
      </c>
      <c r="AD239" s="132">
        <v>1</v>
      </c>
      <c r="AE239" s="132">
        <v>1</v>
      </c>
      <c r="AF239" s="132"/>
      <c r="AG239" s="88"/>
      <c r="AH239" s="132"/>
      <c r="AI239" s="90"/>
      <c r="AJ239" s="132">
        <v>1011.44</v>
      </c>
      <c r="AK239" s="90">
        <f t="shared" si="208"/>
        <v>786.29345599999999</v>
      </c>
      <c r="AL239" s="90">
        <v>1</v>
      </c>
      <c r="AM239" s="132"/>
      <c r="AN239" s="132">
        <v>1011.4</v>
      </c>
      <c r="AO239" s="132">
        <v>1</v>
      </c>
      <c r="AP239" s="132">
        <v>210</v>
      </c>
      <c r="AQ239" s="132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  <c r="IW239" s="43"/>
      <c r="IX239" s="43"/>
      <c r="IY239" s="43"/>
      <c r="IZ239" s="43"/>
      <c r="JA239" s="43"/>
      <c r="JB239" s="43"/>
      <c r="JC239" s="43"/>
      <c r="JD239" s="43"/>
      <c r="JE239" s="43"/>
      <c r="JF239" s="43"/>
      <c r="JG239" s="43"/>
      <c r="JH239" s="43"/>
      <c r="JI239" s="43"/>
      <c r="JJ239" s="43"/>
      <c r="JK239" s="43"/>
      <c r="JL239" s="43"/>
      <c r="JM239" s="43"/>
      <c r="JN239" s="43"/>
      <c r="JO239" s="43"/>
      <c r="JP239" s="43"/>
      <c r="JQ239" s="43"/>
      <c r="JR239" s="43"/>
      <c r="JS239" s="43"/>
      <c r="JT239" s="43"/>
      <c r="JU239" s="43"/>
      <c r="JV239" s="43"/>
      <c r="JW239" s="43"/>
      <c r="JX239" s="43"/>
      <c r="JY239" s="43"/>
      <c r="JZ239" s="43"/>
      <c r="KA239" s="43"/>
      <c r="KB239" s="43"/>
      <c r="KC239" s="43"/>
      <c r="KD239" s="43"/>
      <c r="KE239" s="43"/>
      <c r="KF239" s="43"/>
      <c r="KG239" s="43"/>
      <c r="KH239" s="43"/>
      <c r="KI239" s="43"/>
      <c r="KJ239" s="43"/>
      <c r="KK239" s="43"/>
      <c r="KL239" s="43"/>
      <c r="KM239" s="43"/>
      <c r="KN239" s="43"/>
      <c r="KO239" s="43"/>
      <c r="KP239" s="43"/>
      <c r="KQ239" s="43"/>
      <c r="KR239" s="43"/>
      <c r="KS239" s="43"/>
      <c r="KT239" s="43"/>
      <c r="KU239" s="43"/>
      <c r="KV239" s="43"/>
      <c r="KW239" s="43"/>
      <c r="KX239" s="43"/>
      <c r="KY239" s="43"/>
      <c r="KZ239" s="43"/>
      <c r="LA239" s="43"/>
      <c r="LB239" s="43"/>
      <c r="LC239" s="43"/>
      <c r="LD239" s="43"/>
      <c r="LE239" s="43"/>
      <c r="LF239" s="43"/>
      <c r="LG239" s="43"/>
      <c r="LH239" s="43"/>
      <c r="LI239" s="43"/>
      <c r="LJ239" s="43"/>
      <c r="LK239" s="43"/>
      <c r="LL239" s="43"/>
      <c r="LM239" s="43"/>
      <c r="LN239" s="43"/>
      <c r="LO239" s="43"/>
      <c r="LP239" s="43"/>
      <c r="LQ239" s="43"/>
      <c r="LR239" s="43"/>
      <c r="LS239" s="43"/>
      <c r="LT239" s="43"/>
      <c r="LU239" s="43"/>
      <c r="LV239" s="43"/>
      <c r="LW239" s="43"/>
      <c r="LX239" s="43"/>
      <c r="LY239" s="43"/>
      <c r="LZ239" s="43"/>
      <c r="MA239" s="43"/>
      <c r="MB239" s="43"/>
      <c r="MC239" s="43"/>
      <c r="MD239" s="43"/>
      <c r="ME239" s="43"/>
      <c r="MF239" s="43"/>
      <c r="MG239" s="43"/>
      <c r="MH239" s="43"/>
      <c r="MI239" s="43"/>
      <c r="MJ239" s="43"/>
      <c r="MK239" s="43"/>
      <c r="ML239" s="43"/>
      <c r="MM239" s="43"/>
      <c r="MN239" s="43"/>
      <c r="MO239" s="43"/>
      <c r="MP239" s="43"/>
      <c r="MQ239" s="43"/>
      <c r="MR239" s="43"/>
      <c r="MS239" s="43"/>
      <c r="MT239" s="43"/>
      <c r="MU239" s="43"/>
      <c r="MV239" s="43"/>
      <c r="MW239" s="43"/>
      <c r="MX239" s="43"/>
      <c r="MY239" s="43"/>
      <c r="MZ239" s="43"/>
      <c r="NA239" s="43"/>
      <c r="NB239" s="43"/>
      <c r="NC239" s="43"/>
      <c r="ND239" s="43"/>
      <c r="NE239" s="43"/>
      <c r="NF239" s="43"/>
      <c r="NG239" s="43"/>
      <c r="NH239" s="43"/>
      <c r="NI239" s="43"/>
      <c r="NJ239" s="43"/>
      <c r="NK239" s="43"/>
      <c r="NL239" s="43"/>
      <c r="NM239" s="43"/>
      <c r="NN239" s="43"/>
      <c r="NO239" s="43"/>
      <c r="NP239" s="43"/>
      <c r="NQ239" s="43"/>
      <c r="NR239" s="43"/>
      <c r="NS239" s="43"/>
      <c r="NT239" s="43"/>
      <c r="NU239" s="43"/>
      <c r="NV239" s="43"/>
      <c r="NW239" s="43"/>
      <c r="NX239" s="43"/>
      <c r="NY239" s="43"/>
      <c r="NZ239" s="43"/>
      <c r="OA239" s="43"/>
      <c r="OB239" s="43"/>
      <c r="OC239" s="43"/>
      <c r="OD239" s="43"/>
      <c r="OE239" s="43"/>
      <c r="OF239" s="43"/>
      <c r="OG239" s="43"/>
      <c r="OH239" s="43"/>
      <c r="OI239" s="43"/>
      <c r="OJ239" s="43"/>
      <c r="OK239" s="43"/>
      <c r="OL239" s="43"/>
      <c r="OM239" s="43"/>
      <c r="ON239" s="43"/>
      <c r="OO239" s="43"/>
      <c r="OP239" s="43"/>
      <c r="OQ239" s="43"/>
      <c r="OR239" s="43"/>
      <c r="OS239" s="43"/>
      <c r="OT239" s="43"/>
      <c r="OU239" s="43"/>
      <c r="OV239" s="43"/>
      <c r="OW239" s="43"/>
      <c r="OX239" s="43"/>
      <c r="OY239" s="43"/>
      <c r="OZ239" s="43"/>
      <c r="PA239" s="43"/>
      <c r="PB239" s="43"/>
      <c r="PC239" s="43"/>
      <c r="PD239" s="43"/>
      <c r="PE239" s="43"/>
      <c r="PF239" s="43"/>
      <c r="PG239" s="43"/>
      <c r="PH239" s="43"/>
      <c r="PI239" s="43"/>
      <c r="PJ239" s="43"/>
      <c r="PK239" s="43"/>
      <c r="PL239" s="43"/>
      <c r="PM239" s="43"/>
      <c r="PN239" s="43"/>
      <c r="PO239" s="43"/>
      <c r="PP239" s="43"/>
      <c r="PQ239" s="43"/>
      <c r="PR239" s="43"/>
      <c r="PS239" s="43"/>
      <c r="PT239" s="43"/>
      <c r="PU239" s="43"/>
      <c r="PV239" s="43"/>
      <c r="PW239" s="43"/>
      <c r="PX239" s="43"/>
      <c r="PY239" s="43"/>
      <c r="PZ239" s="43"/>
      <c r="QA239" s="43"/>
      <c r="QB239" s="43"/>
      <c r="QC239" s="43"/>
      <c r="QD239" s="43"/>
      <c r="QE239" s="43"/>
      <c r="QF239" s="43"/>
      <c r="QG239" s="43"/>
      <c r="QH239" s="43"/>
      <c r="QI239" s="43"/>
      <c r="QJ239" s="43"/>
      <c r="QK239" s="43"/>
      <c r="QL239" s="43"/>
      <c r="QM239" s="43"/>
      <c r="QN239" s="43"/>
      <c r="QO239" s="43"/>
      <c r="QP239" s="43"/>
      <c r="QQ239" s="43"/>
      <c r="QR239" s="43"/>
      <c r="QS239" s="43"/>
      <c r="QT239" s="43"/>
      <c r="QU239" s="43"/>
      <c r="QV239" s="43"/>
      <c r="QW239" s="43"/>
      <c r="QX239" s="43"/>
      <c r="QY239" s="43"/>
      <c r="QZ239" s="43"/>
      <c r="RA239" s="43"/>
      <c r="RB239" s="43"/>
      <c r="RC239" s="43"/>
      <c r="RD239" s="43"/>
      <c r="RE239" s="43"/>
      <c r="RF239" s="43"/>
      <c r="RG239" s="43"/>
      <c r="RH239" s="43"/>
      <c r="RI239" s="43"/>
      <c r="RJ239" s="43"/>
      <c r="RK239" s="43"/>
      <c r="RL239" s="43"/>
      <c r="RM239" s="43"/>
      <c r="RN239" s="43"/>
      <c r="RO239" s="43"/>
      <c r="RP239" s="43"/>
      <c r="RQ239" s="43"/>
      <c r="RR239" s="43"/>
      <c r="RS239" s="43"/>
      <c r="RT239" s="43"/>
      <c r="RU239" s="43"/>
      <c r="RV239" s="43"/>
      <c r="RW239" s="43"/>
      <c r="RX239" s="43"/>
      <c r="RY239" s="43"/>
      <c r="RZ239" s="43"/>
      <c r="SA239" s="43"/>
      <c r="SB239" s="43"/>
      <c r="SC239" s="43"/>
      <c r="SD239" s="43"/>
      <c r="SE239" s="43"/>
      <c r="SF239" s="43"/>
      <c r="SG239" s="43"/>
      <c r="SH239" s="43"/>
      <c r="SI239" s="43"/>
      <c r="SJ239" s="43"/>
      <c r="SK239" s="43"/>
      <c r="SL239" s="43"/>
      <c r="SM239" s="43"/>
      <c r="SN239" s="43"/>
      <c r="SO239" s="43"/>
      <c r="SP239" s="43"/>
      <c r="SQ239" s="43"/>
      <c r="SR239" s="43"/>
      <c r="SS239" s="43"/>
      <c r="ST239" s="43"/>
      <c r="SU239" s="43"/>
      <c r="SV239" s="43"/>
      <c r="SW239" s="43"/>
      <c r="SX239" s="43"/>
      <c r="SY239" s="43"/>
      <c r="SZ239" s="43"/>
      <c r="TA239" s="43"/>
      <c r="TB239" s="43"/>
      <c r="TC239" s="43"/>
      <c r="TD239" s="43"/>
      <c r="TE239" s="43"/>
      <c r="TF239" s="43"/>
      <c r="TG239" s="43"/>
      <c r="TH239" s="43"/>
      <c r="TI239" s="43"/>
      <c r="TJ239" s="43"/>
      <c r="TK239" s="43"/>
      <c r="TL239" s="43"/>
      <c r="TM239" s="43"/>
      <c r="TN239" s="43"/>
      <c r="TO239" s="43"/>
      <c r="TP239" s="43"/>
      <c r="TQ239" s="43"/>
      <c r="TR239" s="43"/>
      <c r="TS239" s="43"/>
      <c r="TT239" s="43"/>
      <c r="TU239" s="43"/>
      <c r="TV239" s="43"/>
      <c r="TW239" s="43"/>
      <c r="TX239" s="43"/>
      <c r="TY239" s="43"/>
      <c r="TZ239" s="43"/>
      <c r="UA239" s="43"/>
      <c r="UB239" s="43"/>
      <c r="UC239" s="43"/>
      <c r="UD239" s="43"/>
      <c r="UE239" s="43"/>
      <c r="UF239" s="43"/>
      <c r="UG239" s="43"/>
      <c r="UH239" s="43"/>
      <c r="UI239" s="43"/>
      <c r="UJ239" s="43"/>
      <c r="UK239" s="43"/>
      <c r="UL239" s="43"/>
      <c r="UM239" s="43"/>
      <c r="UN239" s="43"/>
      <c r="UO239" s="43"/>
      <c r="UP239" s="43"/>
      <c r="UQ239" s="43"/>
      <c r="UR239" s="43"/>
      <c r="US239" s="43"/>
      <c r="UT239" s="43"/>
      <c r="UU239" s="43"/>
      <c r="UV239" s="43"/>
      <c r="UW239" s="43"/>
      <c r="UX239" s="43"/>
      <c r="UY239" s="43"/>
      <c r="UZ239" s="43"/>
      <c r="VA239" s="43"/>
      <c r="VB239" s="43"/>
      <c r="VC239" s="43"/>
      <c r="VD239" s="43"/>
      <c r="VE239" s="43"/>
      <c r="VF239" s="43"/>
      <c r="VG239" s="43"/>
      <c r="VH239" s="43"/>
      <c r="VI239" s="43"/>
      <c r="VJ239" s="43"/>
      <c r="VK239" s="43"/>
      <c r="VL239" s="43"/>
      <c r="VM239" s="43"/>
      <c r="VN239" s="43"/>
      <c r="VO239" s="43"/>
      <c r="VP239" s="43"/>
      <c r="VQ239" s="43"/>
      <c r="VR239" s="43"/>
      <c r="VS239" s="43"/>
      <c r="VT239" s="43"/>
      <c r="VU239" s="43"/>
      <c r="VV239" s="43"/>
      <c r="VW239" s="43"/>
      <c r="VX239" s="43"/>
      <c r="VY239" s="43"/>
      <c r="VZ239" s="43"/>
      <c r="WA239" s="43"/>
      <c r="WB239" s="43"/>
      <c r="WC239" s="43"/>
      <c r="WD239" s="43"/>
      <c r="WE239" s="43"/>
      <c r="WF239" s="43"/>
      <c r="WG239" s="43"/>
      <c r="WH239" s="43"/>
      <c r="WI239" s="43"/>
      <c r="WJ239" s="43"/>
      <c r="WK239" s="43"/>
      <c r="WL239" s="43"/>
      <c r="WM239" s="43"/>
      <c r="WN239" s="43"/>
      <c r="WO239" s="43"/>
      <c r="WP239" s="43"/>
      <c r="WQ239" s="43"/>
      <c r="WR239" s="43"/>
      <c r="WS239" s="43"/>
      <c r="WT239" s="43"/>
      <c r="WU239" s="43"/>
      <c r="WV239" s="43"/>
      <c r="WW239" s="43"/>
      <c r="WX239" s="43"/>
      <c r="WY239" s="43"/>
      <c r="WZ239" s="43"/>
      <c r="XA239" s="43"/>
      <c r="XB239" s="43"/>
      <c r="XC239" s="43"/>
      <c r="XD239" s="43"/>
      <c r="XE239" s="43"/>
      <c r="XF239" s="43"/>
      <c r="XG239" s="43"/>
      <c r="XH239" s="43"/>
      <c r="XI239" s="43"/>
      <c r="XJ239" s="43"/>
      <c r="XK239" s="43"/>
      <c r="XL239" s="43"/>
      <c r="XM239" s="43"/>
      <c r="XN239" s="43"/>
      <c r="XO239" s="43"/>
      <c r="XP239" s="43"/>
      <c r="XQ239" s="43"/>
      <c r="XR239" s="43"/>
      <c r="XS239" s="43"/>
      <c r="XT239" s="43"/>
      <c r="XU239" s="43"/>
      <c r="XV239" s="43"/>
      <c r="XW239" s="43"/>
      <c r="XX239" s="43"/>
      <c r="XY239" s="43"/>
      <c r="XZ239" s="43"/>
      <c r="YA239" s="43"/>
      <c r="YB239" s="43"/>
      <c r="YC239" s="43"/>
      <c r="YD239" s="43"/>
      <c r="YE239" s="43"/>
      <c r="YF239" s="43"/>
      <c r="YG239" s="43"/>
      <c r="YH239" s="43"/>
      <c r="YI239" s="43"/>
      <c r="YJ239" s="43"/>
      <c r="YK239" s="43"/>
      <c r="YL239" s="43"/>
      <c r="YM239" s="43"/>
      <c r="YN239" s="43"/>
      <c r="YO239" s="43"/>
      <c r="YP239" s="43"/>
      <c r="YQ239" s="43"/>
      <c r="YR239" s="43"/>
      <c r="YS239" s="43"/>
      <c r="YT239" s="43"/>
      <c r="YU239" s="43"/>
      <c r="YV239" s="43"/>
      <c r="YW239" s="43"/>
      <c r="YX239" s="43"/>
      <c r="YY239" s="43"/>
      <c r="YZ239" s="43"/>
      <c r="ZA239" s="43"/>
      <c r="ZB239" s="43"/>
      <c r="ZC239" s="43"/>
      <c r="ZD239" s="43"/>
      <c r="ZE239" s="43"/>
      <c r="ZF239" s="43"/>
      <c r="ZG239" s="43"/>
      <c r="ZH239" s="43"/>
      <c r="ZI239" s="43"/>
      <c r="ZJ239" s="43"/>
      <c r="ZK239" s="43"/>
      <c r="ZL239" s="43"/>
      <c r="ZM239" s="43"/>
      <c r="ZN239" s="43"/>
      <c r="ZO239" s="43"/>
      <c r="ZP239" s="43"/>
      <c r="ZQ239" s="43"/>
      <c r="ZR239" s="43"/>
      <c r="ZS239" s="43"/>
      <c r="ZT239" s="43"/>
      <c r="ZU239" s="43"/>
      <c r="ZV239" s="43"/>
      <c r="ZW239" s="43"/>
      <c r="ZX239" s="43"/>
      <c r="ZY239" s="43"/>
      <c r="ZZ239" s="43"/>
      <c r="AAA239" s="43"/>
      <c r="AAB239" s="43"/>
      <c r="AAC239" s="43"/>
      <c r="AAD239" s="43"/>
      <c r="AAE239" s="43"/>
      <c r="AAF239" s="43"/>
      <c r="AAG239" s="43"/>
      <c r="AAH239" s="43"/>
      <c r="AAI239" s="43"/>
      <c r="AAJ239" s="43"/>
      <c r="AAK239" s="43"/>
      <c r="AAL239" s="43"/>
      <c r="AAM239" s="43"/>
      <c r="AAN239" s="43"/>
      <c r="AAO239" s="43"/>
      <c r="AAP239" s="43"/>
      <c r="AAQ239" s="43"/>
      <c r="AAR239" s="43"/>
      <c r="AAS239" s="43"/>
      <c r="AAT239" s="43"/>
      <c r="AAU239" s="43"/>
      <c r="AAV239" s="43"/>
      <c r="AAW239" s="43"/>
      <c r="AAX239" s="43"/>
      <c r="AAY239" s="43"/>
      <c r="AAZ239" s="43"/>
      <c r="ABA239" s="43"/>
      <c r="ABB239" s="43"/>
      <c r="ABC239" s="43"/>
      <c r="ABD239" s="43"/>
      <c r="ABE239" s="43"/>
      <c r="ABF239" s="43"/>
      <c r="ABG239" s="43"/>
      <c r="ABH239" s="43"/>
      <c r="ABI239" s="43"/>
      <c r="ABJ239" s="43"/>
      <c r="ABK239" s="43"/>
      <c r="ABL239" s="43"/>
      <c r="ABM239" s="43"/>
      <c r="ABN239" s="43"/>
      <c r="ABO239" s="43"/>
      <c r="ABP239" s="43"/>
      <c r="ABQ239" s="43"/>
      <c r="ABR239" s="43"/>
      <c r="ABS239" s="43"/>
      <c r="ABT239" s="43"/>
      <c r="ABU239" s="43"/>
      <c r="ABV239" s="43"/>
      <c r="ABW239" s="43"/>
      <c r="ABX239" s="43"/>
      <c r="ABY239" s="43"/>
      <c r="ABZ239" s="43"/>
      <c r="ACA239" s="43"/>
      <c r="ACB239" s="43"/>
      <c r="ACC239" s="43"/>
      <c r="ACD239" s="43"/>
      <c r="ACE239" s="43"/>
      <c r="ACF239" s="43"/>
      <c r="ACG239" s="43"/>
      <c r="ACH239" s="43"/>
      <c r="ACI239" s="43"/>
      <c r="ACJ239" s="43"/>
      <c r="ACK239" s="43"/>
      <c r="ACL239" s="43"/>
      <c r="ACM239" s="43"/>
      <c r="ACN239" s="43"/>
      <c r="ACO239" s="43"/>
      <c r="ACP239" s="43"/>
      <c r="ACQ239" s="43"/>
      <c r="ACR239" s="43"/>
      <c r="ACS239" s="43"/>
      <c r="ACT239" s="43"/>
      <c r="ACU239" s="43"/>
      <c r="ACV239" s="43"/>
      <c r="ACW239" s="43"/>
      <c r="ACX239" s="43"/>
      <c r="ACY239" s="43"/>
      <c r="ACZ239" s="43"/>
      <c r="ADA239" s="43"/>
      <c r="ADB239" s="43"/>
      <c r="ADC239" s="43"/>
      <c r="ADD239" s="43"/>
      <c r="ADE239" s="43"/>
      <c r="ADF239" s="43"/>
      <c r="ADG239" s="43"/>
      <c r="ADH239" s="43"/>
      <c r="ADI239" s="43"/>
      <c r="ADJ239" s="43"/>
      <c r="ADK239" s="43"/>
      <c r="ADL239" s="43"/>
      <c r="ADM239" s="43"/>
      <c r="ADN239" s="43"/>
      <c r="ADO239" s="43"/>
      <c r="ADP239" s="43"/>
      <c r="ADQ239" s="43"/>
      <c r="ADR239" s="43"/>
      <c r="ADS239" s="43"/>
      <c r="ADT239" s="43"/>
      <c r="ADU239" s="43"/>
      <c r="ADV239" s="43"/>
      <c r="ADW239" s="43"/>
      <c r="ADX239" s="43"/>
      <c r="ADY239" s="43"/>
      <c r="ADZ239" s="43"/>
      <c r="AEA239" s="43"/>
      <c r="AEB239" s="43"/>
      <c r="AEC239" s="43"/>
      <c r="AED239" s="43"/>
      <c r="AEE239" s="43"/>
      <c r="AEF239" s="43"/>
      <c r="AEG239" s="43"/>
      <c r="AEH239" s="43"/>
      <c r="AEI239" s="43"/>
      <c r="AEJ239" s="43"/>
      <c r="AEK239" s="43"/>
      <c r="AEL239" s="43"/>
      <c r="AEM239" s="43"/>
      <c r="AEN239" s="43"/>
      <c r="AEO239" s="43"/>
      <c r="AEP239" s="43"/>
      <c r="AEQ239" s="43"/>
      <c r="AER239" s="43"/>
      <c r="AES239" s="43"/>
      <c r="AET239" s="43"/>
      <c r="AEU239" s="43"/>
      <c r="AEV239" s="43"/>
      <c r="AEW239" s="43"/>
      <c r="AEX239" s="43"/>
      <c r="AEY239" s="43"/>
      <c r="AEZ239" s="43"/>
      <c r="AFA239" s="43"/>
      <c r="AFB239" s="43"/>
      <c r="AFC239" s="43"/>
      <c r="AFD239" s="43"/>
      <c r="AFE239" s="43"/>
      <c r="AFF239" s="43"/>
      <c r="AFG239" s="43"/>
      <c r="AFH239" s="43"/>
      <c r="AFI239" s="43"/>
      <c r="AFJ239" s="43"/>
      <c r="AFK239" s="43"/>
      <c r="AFL239" s="43"/>
      <c r="AFM239" s="43"/>
      <c r="AFN239" s="43"/>
      <c r="AFO239" s="43"/>
      <c r="AFP239" s="43"/>
      <c r="AFQ239" s="43"/>
      <c r="AFR239" s="43"/>
      <c r="AFS239" s="43"/>
      <c r="AFT239" s="43"/>
      <c r="AFU239" s="43"/>
      <c r="AFV239" s="43"/>
      <c r="AFW239" s="43"/>
      <c r="AFX239" s="43"/>
      <c r="AFY239" s="43"/>
      <c r="AFZ239" s="43"/>
      <c r="AGA239" s="43"/>
      <c r="AGB239" s="43"/>
      <c r="AGC239" s="43"/>
      <c r="AGD239" s="43"/>
      <c r="AGE239" s="43"/>
      <c r="AGF239" s="43"/>
      <c r="AGG239" s="43"/>
      <c r="AGH239" s="43"/>
      <c r="AGI239" s="43"/>
      <c r="AGJ239" s="43"/>
      <c r="AGK239" s="43"/>
      <c r="AGL239" s="43"/>
      <c r="AGM239" s="43"/>
      <c r="AGN239" s="43"/>
      <c r="AGO239" s="43"/>
      <c r="AGP239" s="43"/>
      <c r="AGQ239" s="43"/>
      <c r="AGR239" s="43"/>
      <c r="AGS239" s="43"/>
      <c r="AGT239" s="43"/>
      <c r="AGU239" s="43"/>
      <c r="AGV239" s="43"/>
      <c r="AGW239" s="43"/>
      <c r="AGX239" s="43"/>
      <c r="AGY239" s="43"/>
      <c r="AGZ239" s="43"/>
      <c r="AHA239" s="43"/>
      <c r="AHB239" s="43"/>
      <c r="AHC239" s="43"/>
      <c r="AHD239" s="43"/>
      <c r="AHE239" s="43"/>
      <c r="AHF239" s="43"/>
      <c r="AHG239" s="43"/>
      <c r="AHH239" s="43"/>
      <c r="AHI239" s="43"/>
      <c r="AHJ239" s="43"/>
      <c r="AHK239" s="43"/>
      <c r="AHL239" s="43"/>
      <c r="AHM239" s="43"/>
      <c r="AHN239" s="43"/>
      <c r="AHO239" s="43"/>
      <c r="AHP239" s="43"/>
      <c r="AHQ239" s="43"/>
      <c r="AHR239" s="43"/>
      <c r="AHS239" s="43"/>
      <c r="AHT239" s="43"/>
      <c r="AHU239" s="43"/>
      <c r="AHV239" s="43"/>
      <c r="AHW239" s="43"/>
      <c r="AHX239" s="43"/>
      <c r="AHY239" s="43"/>
      <c r="AHZ239" s="43"/>
      <c r="AIA239" s="43"/>
      <c r="AIB239" s="43"/>
      <c r="AIC239" s="43"/>
      <c r="AID239" s="43"/>
      <c r="AIE239" s="43"/>
      <c r="AIF239" s="43"/>
      <c r="AIG239" s="43"/>
      <c r="AIH239" s="43"/>
      <c r="AII239" s="43"/>
      <c r="AIJ239" s="43"/>
      <c r="AIK239" s="43"/>
      <c r="AIL239" s="43"/>
      <c r="AIM239" s="43"/>
      <c r="AIN239" s="43"/>
      <c r="AIO239" s="43"/>
      <c r="AIP239" s="43"/>
      <c r="AIQ239" s="43"/>
      <c r="AIR239" s="43"/>
      <c r="AIS239" s="43"/>
      <c r="AIT239" s="43"/>
      <c r="AIU239" s="43"/>
      <c r="AIV239" s="43"/>
      <c r="AIW239" s="43"/>
      <c r="AIX239" s="43"/>
      <c r="AIY239" s="43"/>
      <c r="AIZ239" s="43"/>
      <c r="AJA239" s="43"/>
      <c r="AJB239" s="43"/>
      <c r="AJC239" s="43"/>
      <c r="AJD239" s="43"/>
      <c r="AJE239" s="43"/>
      <c r="AJF239" s="43"/>
      <c r="AJG239" s="43"/>
      <c r="AJH239" s="43"/>
      <c r="AJI239" s="43"/>
      <c r="AJJ239" s="43"/>
      <c r="AJK239" s="43"/>
      <c r="AJL239" s="43"/>
      <c r="AJM239" s="43"/>
      <c r="AJN239" s="43"/>
      <c r="AJO239" s="43"/>
      <c r="AJP239" s="43"/>
      <c r="AJQ239" s="43"/>
      <c r="AJR239" s="43"/>
      <c r="AJS239" s="43"/>
      <c r="AJT239" s="43"/>
      <c r="AJU239" s="43"/>
      <c r="AJV239" s="43"/>
      <c r="AJW239" s="43"/>
      <c r="AJX239" s="43"/>
      <c r="AJY239" s="43"/>
      <c r="AJZ239" s="43"/>
      <c r="AKA239" s="43"/>
      <c r="AKB239" s="43"/>
      <c r="AKC239" s="43"/>
      <c r="AKD239" s="43"/>
      <c r="AKE239" s="43"/>
      <c r="AKF239" s="43"/>
      <c r="AKG239" s="43"/>
      <c r="AKH239" s="43"/>
      <c r="AKI239" s="43"/>
      <c r="AKJ239" s="43"/>
      <c r="AKK239" s="43"/>
      <c r="AKL239" s="43"/>
      <c r="AKM239" s="43"/>
      <c r="AKN239" s="43"/>
      <c r="AKO239" s="43"/>
      <c r="AKP239" s="43"/>
      <c r="AKQ239" s="43"/>
      <c r="AKR239" s="43"/>
      <c r="AKS239" s="43"/>
      <c r="AKT239" s="43"/>
      <c r="AKU239" s="43"/>
      <c r="AKV239" s="43"/>
      <c r="AKW239" s="43"/>
      <c r="AKX239" s="43"/>
      <c r="AKY239" s="43"/>
      <c r="AKZ239" s="43"/>
      <c r="ALA239" s="43"/>
      <c r="ALB239" s="43"/>
      <c r="ALC239" s="43"/>
      <c r="ALD239" s="43"/>
      <c r="ALE239" s="43"/>
      <c r="ALF239" s="43"/>
      <c r="ALG239" s="43"/>
      <c r="ALH239" s="43"/>
      <c r="ALI239" s="43"/>
      <c r="ALJ239" s="43"/>
      <c r="ALK239" s="43"/>
      <c r="ALL239" s="43"/>
      <c r="ALM239" s="43"/>
      <c r="ALN239" s="43"/>
      <c r="ALO239" s="43"/>
      <c r="ALP239" s="43"/>
      <c r="ALQ239" s="43"/>
      <c r="ALR239" s="43"/>
      <c r="ALS239" s="43"/>
      <c r="ALT239" s="43"/>
      <c r="ALU239" s="43"/>
      <c r="ALV239" s="43"/>
      <c r="ALW239" s="43"/>
      <c r="ALX239" s="43"/>
      <c r="ALY239" s="43"/>
      <c r="ALZ239" s="43"/>
      <c r="AMA239" s="43"/>
      <c r="AMB239" s="43"/>
      <c r="AMC239" s="43"/>
      <c r="AMD239" s="43"/>
      <c r="AME239" s="43"/>
      <c r="AMF239" s="43"/>
      <c r="AMG239" s="43"/>
      <c r="AMH239" s="43"/>
      <c r="AMI239" s="43"/>
      <c r="AMJ239" s="43"/>
      <c r="AMK239" s="43"/>
      <c r="AML239" s="43"/>
      <c r="AMM239" s="43"/>
      <c r="AMN239" s="43"/>
      <c r="AMO239" s="43"/>
      <c r="AMP239" s="43"/>
      <c r="AMQ239" s="43"/>
      <c r="AMR239" s="43"/>
      <c r="AMS239" s="43"/>
    </row>
    <row r="240" spans="1:1034" x14ac:dyDescent="0.2">
      <c r="A240" s="326"/>
      <c r="B240" s="46">
        <v>67</v>
      </c>
      <c r="C240" s="47" t="s">
        <v>93</v>
      </c>
      <c r="D240" s="363"/>
      <c r="E240" s="133">
        <v>450</v>
      </c>
      <c r="F240" s="133"/>
      <c r="G240" s="133"/>
      <c r="H240" s="133">
        <v>295</v>
      </c>
      <c r="I240" s="133">
        <v>1</v>
      </c>
      <c r="J240" s="133">
        <v>190</v>
      </c>
      <c r="K240" s="133">
        <v>35</v>
      </c>
      <c r="L240" s="133">
        <v>2130.25</v>
      </c>
      <c r="M240" s="133"/>
      <c r="N240" s="133">
        <v>900</v>
      </c>
      <c r="O240" s="98">
        <f t="shared" si="205"/>
        <v>248.40000000000003</v>
      </c>
      <c r="P240" s="133">
        <v>30</v>
      </c>
      <c r="Q240" s="98">
        <f t="shared" si="206"/>
        <v>9</v>
      </c>
      <c r="R240" s="133">
        <v>10</v>
      </c>
      <c r="S240" s="133"/>
      <c r="T240" s="98">
        <f>R240*$P$9</f>
        <v>3</v>
      </c>
      <c r="U240" s="133">
        <v>30</v>
      </c>
      <c r="V240" s="133">
        <v>2130.25</v>
      </c>
      <c r="W240" s="133"/>
      <c r="X240" s="133">
        <v>1</v>
      </c>
      <c r="Y240" s="133">
        <v>2120.09</v>
      </c>
      <c r="Z240" s="133">
        <v>1</v>
      </c>
      <c r="AA240" s="133">
        <v>2120.09</v>
      </c>
      <c r="AB240" s="98">
        <f t="shared" si="207"/>
        <v>2120.09</v>
      </c>
      <c r="AC240" s="133">
        <v>2120.09</v>
      </c>
      <c r="AD240" s="133">
        <v>1</v>
      </c>
      <c r="AE240" s="133">
        <v>1</v>
      </c>
      <c r="AF240" s="133"/>
      <c r="AG240" s="88"/>
      <c r="AH240" s="133"/>
      <c r="AI240" s="98"/>
      <c r="AJ240" s="133">
        <v>2120.09</v>
      </c>
      <c r="AK240" s="98">
        <f t="shared" si="208"/>
        <v>1648.157966</v>
      </c>
      <c r="AL240" s="98">
        <v>1</v>
      </c>
      <c r="AM240" s="133"/>
      <c r="AN240" s="133">
        <v>2120.09</v>
      </c>
      <c r="AO240" s="133"/>
      <c r="AP240" s="133">
        <v>410</v>
      </c>
      <c r="AQ240" s="13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  <c r="IW240" s="43"/>
      <c r="IX240" s="43"/>
      <c r="IY240" s="43"/>
      <c r="IZ240" s="43"/>
      <c r="JA240" s="43"/>
      <c r="JB240" s="43"/>
      <c r="JC240" s="43"/>
      <c r="JD240" s="43"/>
      <c r="JE240" s="43"/>
      <c r="JF240" s="43"/>
      <c r="JG240" s="43"/>
      <c r="JH240" s="43"/>
      <c r="JI240" s="43"/>
      <c r="JJ240" s="43"/>
      <c r="JK240" s="43"/>
      <c r="JL240" s="43"/>
      <c r="JM240" s="43"/>
      <c r="JN240" s="43"/>
      <c r="JO240" s="43"/>
      <c r="JP240" s="43"/>
      <c r="JQ240" s="43"/>
      <c r="JR240" s="43"/>
      <c r="JS240" s="43"/>
      <c r="JT240" s="43"/>
      <c r="JU240" s="43"/>
      <c r="JV240" s="43"/>
      <c r="JW240" s="43"/>
      <c r="JX240" s="43"/>
      <c r="JY240" s="43"/>
      <c r="JZ240" s="43"/>
      <c r="KA240" s="43"/>
      <c r="KB240" s="43"/>
      <c r="KC240" s="43"/>
      <c r="KD240" s="43"/>
      <c r="KE240" s="43"/>
      <c r="KF240" s="43"/>
      <c r="KG240" s="43"/>
      <c r="KH240" s="43"/>
      <c r="KI240" s="43"/>
      <c r="KJ240" s="43"/>
      <c r="KK240" s="43"/>
      <c r="KL240" s="43"/>
      <c r="KM240" s="43"/>
      <c r="KN240" s="43"/>
      <c r="KO240" s="43"/>
      <c r="KP240" s="43"/>
      <c r="KQ240" s="43"/>
      <c r="KR240" s="43"/>
      <c r="KS240" s="43"/>
      <c r="KT240" s="43"/>
      <c r="KU240" s="43"/>
      <c r="KV240" s="43"/>
      <c r="KW240" s="43"/>
      <c r="KX240" s="43"/>
      <c r="KY240" s="43"/>
      <c r="KZ240" s="43"/>
      <c r="LA240" s="43"/>
      <c r="LB240" s="43"/>
      <c r="LC240" s="43"/>
      <c r="LD240" s="43"/>
      <c r="LE240" s="43"/>
      <c r="LF240" s="43"/>
      <c r="LG240" s="43"/>
      <c r="LH240" s="43"/>
      <c r="LI240" s="43"/>
      <c r="LJ240" s="43"/>
      <c r="LK240" s="43"/>
      <c r="LL240" s="43"/>
      <c r="LM240" s="43"/>
      <c r="LN240" s="43"/>
      <c r="LO240" s="43"/>
      <c r="LP240" s="43"/>
      <c r="LQ240" s="43"/>
      <c r="LR240" s="43"/>
      <c r="LS240" s="43"/>
      <c r="LT240" s="43"/>
      <c r="LU240" s="43"/>
      <c r="LV240" s="43"/>
      <c r="LW240" s="43"/>
      <c r="LX240" s="43"/>
      <c r="LY240" s="43"/>
      <c r="LZ240" s="43"/>
      <c r="MA240" s="43"/>
      <c r="MB240" s="43"/>
      <c r="MC240" s="43"/>
      <c r="MD240" s="43"/>
      <c r="ME240" s="43"/>
      <c r="MF240" s="43"/>
      <c r="MG240" s="43"/>
      <c r="MH240" s="43"/>
      <c r="MI240" s="43"/>
      <c r="MJ240" s="43"/>
      <c r="MK240" s="43"/>
      <c r="ML240" s="43"/>
      <c r="MM240" s="43"/>
      <c r="MN240" s="43"/>
      <c r="MO240" s="43"/>
      <c r="MP240" s="43"/>
      <c r="MQ240" s="43"/>
      <c r="MR240" s="43"/>
      <c r="MS240" s="43"/>
      <c r="MT240" s="43"/>
      <c r="MU240" s="43"/>
      <c r="MV240" s="43"/>
      <c r="MW240" s="43"/>
      <c r="MX240" s="43"/>
      <c r="MY240" s="43"/>
      <c r="MZ240" s="43"/>
      <c r="NA240" s="43"/>
      <c r="NB240" s="43"/>
      <c r="NC240" s="43"/>
      <c r="ND240" s="43"/>
      <c r="NE240" s="43"/>
      <c r="NF240" s="43"/>
      <c r="NG240" s="43"/>
      <c r="NH240" s="43"/>
      <c r="NI240" s="43"/>
      <c r="NJ240" s="43"/>
      <c r="NK240" s="43"/>
      <c r="NL240" s="43"/>
      <c r="NM240" s="43"/>
      <c r="NN240" s="43"/>
      <c r="NO240" s="43"/>
      <c r="NP240" s="43"/>
      <c r="NQ240" s="43"/>
      <c r="NR240" s="43"/>
      <c r="NS240" s="43"/>
      <c r="NT240" s="43"/>
      <c r="NU240" s="43"/>
      <c r="NV240" s="43"/>
      <c r="NW240" s="43"/>
      <c r="NX240" s="43"/>
      <c r="NY240" s="43"/>
      <c r="NZ240" s="43"/>
      <c r="OA240" s="43"/>
      <c r="OB240" s="43"/>
      <c r="OC240" s="43"/>
      <c r="OD240" s="43"/>
      <c r="OE240" s="43"/>
      <c r="OF240" s="43"/>
      <c r="OG240" s="43"/>
      <c r="OH240" s="43"/>
      <c r="OI240" s="43"/>
      <c r="OJ240" s="43"/>
      <c r="OK240" s="43"/>
      <c r="OL240" s="43"/>
      <c r="OM240" s="43"/>
      <c r="ON240" s="43"/>
      <c r="OO240" s="43"/>
      <c r="OP240" s="43"/>
      <c r="OQ240" s="43"/>
      <c r="OR240" s="43"/>
      <c r="OS240" s="43"/>
      <c r="OT240" s="43"/>
      <c r="OU240" s="43"/>
      <c r="OV240" s="43"/>
      <c r="OW240" s="43"/>
      <c r="OX240" s="43"/>
      <c r="OY240" s="43"/>
      <c r="OZ240" s="43"/>
      <c r="PA240" s="43"/>
      <c r="PB240" s="43"/>
      <c r="PC240" s="43"/>
      <c r="PD240" s="43"/>
      <c r="PE240" s="43"/>
      <c r="PF240" s="43"/>
      <c r="PG240" s="43"/>
      <c r="PH240" s="43"/>
      <c r="PI240" s="43"/>
      <c r="PJ240" s="43"/>
      <c r="PK240" s="43"/>
      <c r="PL240" s="43"/>
      <c r="PM240" s="43"/>
      <c r="PN240" s="43"/>
      <c r="PO240" s="43"/>
      <c r="PP240" s="43"/>
      <c r="PQ240" s="43"/>
      <c r="PR240" s="43"/>
      <c r="PS240" s="43"/>
      <c r="PT240" s="43"/>
      <c r="PU240" s="43"/>
      <c r="PV240" s="43"/>
      <c r="PW240" s="43"/>
      <c r="PX240" s="43"/>
      <c r="PY240" s="43"/>
      <c r="PZ240" s="43"/>
      <c r="QA240" s="43"/>
      <c r="QB240" s="43"/>
      <c r="QC240" s="43"/>
      <c r="QD240" s="43"/>
      <c r="QE240" s="43"/>
      <c r="QF240" s="43"/>
      <c r="QG240" s="43"/>
      <c r="QH240" s="43"/>
      <c r="QI240" s="43"/>
      <c r="QJ240" s="43"/>
      <c r="QK240" s="43"/>
      <c r="QL240" s="43"/>
      <c r="QM240" s="43"/>
      <c r="QN240" s="43"/>
      <c r="QO240" s="43"/>
      <c r="QP240" s="43"/>
      <c r="QQ240" s="43"/>
      <c r="QR240" s="43"/>
      <c r="QS240" s="43"/>
      <c r="QT240" s="43"/>
      <c r="QU240" s="43"/>
      <c r="QV240" s="43"/>
      <c r="QW240" s="43"/>
      <c r="QX240" s="43"/>
      <c r="QY240" s="43"/>
      <c r="QZ240" s="43"/>
      <c r="RA240" s="43"/>
      <c r="RB240" s="43"/>
      <c r="RC240" s="43"/>
      <c r="RD240" s="43"/>
      <c r="RE240" s="43"/>
      <c r="RF240" s="43"/>
      <c r="RG240" s="43"/>
      <c r="RH240" s="43"/>
      <c r="RI240" s="43"/>
      <c r="RJ240" s="43"/>
      <c r="RK240" s="43"/>
      <c r="RL240" s="43"/>
      <c r="RM240" s="43"/>
      <c r="RN240" s="43"/>
      <c r="RO240" s="43"/>
      <c r="RP240" s="43"/>
      <c r="RQ240" s="43"/>
      <c r="RR240" s="43"/>
      <c r="RS240" s="43"/>
      <c r="RT240" s="43"/>
      <c r="RU240" s="43"/>
      <c r="RV240" s="43"/>
      <c r="RW240" s="43"/>
      <c r="RX240" s="43"/>
      <c r="RY240" s="43"/>
      <c r="RZ240" s="43"/>
      <c r="SA240" s="43"/>
      <c r="SB240" s="43"/>
      <c r="SC240" s="43"/>
      <c r="SD240" s="43"/>
      <c r="SE240" s="43"/>
      <c r="SF240" s="43"/>
      <c r="SG240" s="43"/>
      <c r="SH240" s="43"/>
      <c r="SI240" s="43"/>
      <c r="SJ240" s="43"/>
      <c r="SK240" s="43"/>
      <c r="SL240" s="43"/>
      <c r="SM240" s="43"/>
      <c r="SN240" s="43"/>
      <c r="SO240" s="43"/>
      <c r="SP240" s="43"/>
      <c r="SQ240" s="43"/>
      <c r="SR240" s="43"/>
      <c r="SS240" s="43"/>
      <c r="ST240" s="43"/>
      <c r="SU240" s="43"/>
      <c r="SV240" s="43"/>
      <c r="SW240" s="43"/>
      <c r="SX240" s="43"/>
      <c r="SY240" s="43"/>
      <c r="SZ240" s="43"/>
      <c r="TA240" s="43"/>
      <c r="TB240" s="43"/>
      <c r="TC240" s="43"/>
      <c r="TD240" s="43"/>
      <c r="TE240" s="43"/>
      <c r="TF240" s="43"/>
      <c r="TG240" s="43"/>
      <c r="TH240" s="43"/>
      <c r="TI240" s="43"/>
      <c r="TJ240" s="43"/>
      <c r="TK240" s="43"/>
      <c r="TL240" s="43"/>
      <c r="TM240" s="43"/>
      <c r="TN240" s="43"/>
      <c r="TO240" s="43"/>
      <c r="TP240" s="43"/>
      <c r="TQ240" s="43"/>
      <c r="TR240" s="43"/>
      <c r="TS240" s="43"/>
      <c r="TT240" s="43"/>
      <c r="TU240" s="43"/>
      <c r="TV240" s="43"/>
      <c r="TW240" s="43"/>
      <c r="TX240" s="43"/>
      <c r="TY240" s="43"/>
      <c r="TZ240" s="43"/>
      <c r="UA240" s="43"/>
      <c r="UB240" s="43"/>
      <c r="UC240" s="43"/>
      <c r="UD240" s="43"/>
      <c r="UE240" s="43"/>
      <c r="UF240" s="43"/>
      <c r="UG240" s="43"/>
      <c r="UH240" s="43"/>
      <c r="UI240" s="43"/>
      <c r="UJ240" s="43"/>
      <c r="UK240" s="43"/>
      <c r="UL240" s="43"/>
      <c r="UM240" s="43"/>
      <c r="UN240" s="43"/>
      <c r="UO240" s="43"/>
      <c r="UP240" s="43"/>
      <c r="UQ240" s="43"/>
      <c r="UR240" s="43"/>
      <c r="US240" s="43"/>
      <c r="UT240" s="43"/>
      <c r="UU240" s="43"/>
      <c r="UV240" s="43"/>
      <c r="UW240" s="43"/>
      <c r="UX240" s="43"/>
      <c r="UY240" s="43"/>
      <c r="UZ240" s="43"/>
      <c r="VA240" s="43"/>
      <c r="VB240" s="43"/>
      <c r="VC240" s="43"/>
      <c r="VD240" s="43"/>
      <c r="VE240" s="43"/>
      <c r="VF240" s="43"/>
      <c r="VG240" s="43"/>
      <c r="VH240" s="43"/>
      <c r="VI240" s="43"/>
      <c r="VJ240" s="43"/>
      <c r="VK240" s="43"/>
      <c r="VL240" s="43"/>
      <c r="VM240" s="43"/>
      <c r="VN240" s="43"/>
      <c r="VO240" s="43"/>
      <c r="VP240" s="43"/>
      <c r="VQ240" s="43"/>
      <c r="VR240" s="43"/>
      <c r="VS240" s="43"/>
      <c r="VT240" s="43"/>
      <c r="VU240" s="43"/>
      <c r="VV240" s="43"/>
      <c r="VW240" s="43"/>
      <c r="VX240" s="43"/>
      <c r="VY240" s="43"/>
      <c r="VZ240" s="43"/>
      <c r="WA240" s="43"/>
      <c r="WB240" s="43"/>
      <c r="WC240" s="43"/>
      <c r="WD240" s="43"/>
      <c r="WE240" s="43"/>
      <c r="WF240" s="43"/>
      <c r="WG240" s="43"/>
      <c r="WH240" s="43"/>
      <c r="WI240" s="43"/>
      <c r="WJ240" s="43"/>
      <c r="WK240" s="43"/>
      <c r="WL240" s="43"/>
      <c r="WM240" s="43"/>
      <c r="WN240" s="43"/>
      <c r="WO240" s="43"/>
      <c r="WP240" s="43"/>
      <c r="WQ240" s="43"/>
      <c r="WR240" s="43"/>
      <c r="WS240" s="43"/>
      <c r="WT240" s="43"/>
      <c r="WU240" s="43"/>
      <c r="WV240" s="43"/>
      <c r="WW240" s="43"/>
      <c r="WX240" s="43"/>
      <c r="WY240" s="43"/>
      <c r="WZ240" s="43"/>
      <c r="XA240" s="43"/>
      <c r="XB240" s="43"/>
      <c r="XC240" s="43"/>
      <c r="XD240" s="43"/>
      <c r="XE240" s="43"/>
      <c r="XF240" s="43"/>
      <c r="XG240" s="43"/>
      <c r="XH240" s="43"/>
      <c r="XI240" s="43"/>
      <c r="XJ240" s="43"/>
      <c r="XK240" s="43"/>
      <c r="XL240" s="43"/>
      <c r="XM240" s="43"/>
      <c r="XN240" s="43"/>
      <c r="XO240" s="43"/>
      <c r="XP240" s="43"/>
      <c r="XQ240" s="43"/>
      <c r="XR240" s="43"/>
      <c r="XS240" s="43"/>
      <c r="XT240" s="43"/>
      <c r="XU240" s="43"/>
      <c r="XV240" s="43"/>
      <c r="XW240" s="43"/>
      <c r="XX240" s="43"/>
      <c r="XY240" s="43"/>
      <c r="XZ240" s="43"/>
      <c r="YA240" s="43"/>
      <c r="YB240" s="43"/>
      <c r="YC240" s="43"/>
      <c r="YD240" s="43"/>
      <c r="YE240" s="43"/>
      <c r="YF240" s="43"/>
      <c r="YG240" s="43"/>
      <c r="YH240" s="43"/>
      <c r="YI240" s="43"/>
      <c r="YJ240" s="43"/>
      <c r="YK240" s="43"/>
      <c r="YL240" s="43"/>
      <c r="YM240" s="43"/>
      <c r="YN240" s="43"/>
      <c r="YO240" s="43"/>
      <c r="YP240" s="43"/>
      <c r="YQ240" s="43"/>
      <c r="YR240" s="43"/>
      <c r="YS240" s="43"/>
      <c r="YT240" s="43"/>
      <c r="YU240" s="43"/>
      <c r="YV240" s="43"/>
      <c r="YW240" s="43"/>
      <c r="YX240" s="43"/>
      <c r="YY240" s="43"/>
      <c r="YZ240" s="43"/>
      <c r="ZA240" s="43"/>
      <c r="ZB240" s="43"/>
      <c r="ZC240" s="43"/>
      <c r="ZD240" s="43"/>
      <c r="ZE240" s="43"/>
      <c r="ZF240" s="43"/>
      <c r="ZG240" s="43"/>
      <c r="ZH240" s="43"/>
      <c r="ZI240" s="43"/>
      <c r="ZJ240" s="43"/>
      <c r="ZK240" s="43"/>
      <c r="ZL240" s="43"/>
      <c r="ZM240" s="43"/>
      <c r="ZN240" s="43"/>
      <c r="ZO240" s="43"/>
      <c r="ZP240" s="43"/>
      <c r="ZQ240" s="43"/>
      <c r="ZR240" s="43"/>
      <c r="ZS240" s="43"/>
      <c r="ZT240" s="43"/>
      <c r="ZU240" s="43"/>
      <c r="ZV240" s="43"/>
      <c r="ZW240" s="43"/>
      <c r="ZX240" s="43"/>
      <c r="ZY240" s="43"/>
      <c r="ZZ240" s="43"/>
      <c r="AAA240" s="43"/>
      <c r="AAB240" s="43"/>
      <c r="AAC240" s="43"/>
      <c r="AAD240" s="43"/>
      <c r="AAE240" s="43"/>
      <c r="AAF240" s="43"/>
      <c r="AAG240" s="43"/>
      <c r="AAH240" s="43"/>
      <c r="AAI240" s="43"/>
      <c r="AAJ240" s="43"/>
      <c r="AAK240" s="43"/>
      <c r="AAL240" s="43"/>
      <c r="AAM240" s="43"/>
      <c r="AAN240" s="43"/>
      <c r="AAO240" s="43"/>
      <c r="AAP240" s="43"/>
      <c r="AAQ240" s="43"/>
      <c r="AAR240" s="43"/>
      <c r="AAS240" s="43"/>
      <c r="AAT240" s="43"/>
      <c r="AAU240" s="43"/>
      <c r="AAV240" s="43"/>
      <c r="AAW240" s="43"/>
      <c r="AAX240" s="43"/>
      <c r="AAY240" s="43"/>
      <c r="AAZ240" s="43"/>
      <c r="ABA240" s="43"/>
      <c r="ABB240" s="43"/>
      <c r="ABC240" s="43"/>
      <c r="ABD240" s="43"/>
      <c r="ABE240" s="43"/>
      <c r="ABF240" s="43"/>
      <c r="ABG240" s="43"/>
      <c r="ABH240" s="43"/>
      <c r="ABI240" s="43"/>
      <c r="ABJ240" s="43"/>
      <c r="ABK240" s="43"/>
      <c r="ABL240" s="43"/>
      <c r="ABM240" s="43"/>
      <c r="ABN240" s="43"/>
      <c r="ABO240" s="43"/>
      <c r="ABP240" s="43"/>
      <c r="ABQ240" s="43"/>
      <c r="ABR240" s="43"/>
      <c r="ABS240" s="43"/>
      <c r="ABT240" s="43"/>
      <c r="ABU240" s="43"/>
      <c r="ABV240" s="43"/>
      <c r="ABW240" s="43"/>
      <c r="ABX240" s="43"/>
      <c r="ABY240" s="43"/>
      <c r="ABZ240" s="43"/>
      <c r="ACA240" s="43"/>
      <c r="ACB240" s="43"/>
      <c r="ACC240" s="43"/>
      <c r="ACD240" s="43"/>
      <c r="ACE240" s="43"/>
      <c r="ACF240" s="43"/>
      <c r="ACG240" s="43"/>
      <c r="ACH240" s="43"/>
      <c r="ACI240" s="43"/>
      <c r="ACJ240" s="43"/>
      <c r="ACK240" s="43"/>
      <c r="ACL240" s="43"/>
      <c r="ACM240" s="43"/>
      <c r="ACN240" s="43"/>
      <c r="ACO240" s="43"/>
      <c r="ACP240" s="43"/>
      <c r="ACQ240" s="43"/>
      <c r="ACR240" s="43"/>
      <c r="ACS240" s="43"/>
      <c r="ACT240" s="43"/>
      <c r="ACU240" s="43"/>
      <c r="ACV240" s="43"/>
      <c r="ACW240" s="43"/>
      <c r="ACX240" s="43"/>
      <c r="ACY240" s="43"/>
      <c r="ACZ240" s="43"/>
      <c r="ADA240" s="43"/>
      <c r="ADB240" s="43"/>
      <c r="ADC240" s="43"/>
      <c r="ADD240" s="43"/>
      <c r="ADE240" s="43"/>
      <c r="ADF240" s="43"/>
      <c r="ADG240" s="43"/>
      <c r="ADH240" s="43"/>
      <c r="ADI240" s="43"/>
      <c r="ADJ240" s="43"/>
      <c r="ADK240" s="43"/>
      <c r="ADL240" s="43"/>
      <c r="ADM240" s="43"/>
      <c r="ADN240" s="43"/>
      <c r="ADO240" s="43"/>
      <c r="ADP240" s="43"/>
      <c r="ADQ240" s="43"/>
      <c r="ADR240" s="43"/>
      <c r="ADS240" s="43"/>
      <c r="ADT240" s="43"/>
      <c r="ADU240" s="43"/>
      <c r="ADV240" s="43"/>
      <c r="ADW240" s="43"/>
      <c r="ADX240" s="43"/>
      <c r="ADY240" s="43"/>
      <c r="ADZ240" s="43"/>
      <c r="AEA240" s="43"/>
      <c r="AEB240" s="43"/>
      <c r="AEC240" s="43"/>
      <c r="AED240" s="43"/>
      <c r="AEE240" s="43"/>
      <c r="AEF240" s="43"/>
      <c r="AEG240" s="43"/>
      <c r="AEH240" s="43"/>
      <c r="AEI240" s="43"/>
      <c r="AEJ240" s="43"/>
      <c r="AEK240" s="43"/>
      <c r="AEL240" s="43"/>
      <c r="AEM240" s="43"/>
      <c r="AEN240" s="43"/>
      <c r="AEO240" s="43"/>
      <c r="AEP240" s="43"/>
      <c r="AEQ240" s="43"/>
      <c r="AER240" s="43"/>
      <c r="AES240" s="43"/>
      <c r="AET240" s="43"/>
      <c r="AEU240" s="43"/>
      <c r="AEV240" s="43"/>
      <c r="AEW240" s="43"/>
      <c r="AEX240" s="43"/>
      <c r="AEY240" s="43"/>
      <c r="AEZ240" s="43"/>
      <c r="AFA240" s="43"/>
      <c r="AFB240" s="43"/>
      <c r="AFC240" s="43"/>
      <c r="AFD240" s="43"/>
      <c r="AFE240" s="43"/>
      <c r="AFF240" s="43"/>
      <c r="AFG240" s="43"/>
      <c r="AFH240" s="43"/>
      <c r="AFI240" s="43"/>
      <c r="AFJ240" s="43"/>
      <c r="AFK240" s="43"/>
      <c r="AFL240" s="43"/>
      <c r="AFM240" s="43"/>
      <c r="AFN240" s="43"/>
      <c r="AFO240" s="43"/>
      <c r="AFP240" s="43"/>
      <c r="AFQ240" s="43"/>
      <c r="AFR240" s="43"/>
      <c r="AFS240" s="43"/>
      <c r="AFT240" s="43"/>
      <c r="AFU240" s="43"/>
      <c r="AFV240" s="43"/>
      <c r="AFW240" s="43"/>
      <c r="AFX240" s="43"/>
      <c r="AFY240" s="43"/>
      <c r="AFZ240" s="43"/>
      <c r="AGA240" s="43"/>
      <c r="AGB240" s="43"/>
      <c r="AGC240" s="43"/>
      <c r="AGD240" s="43"/>
      <c r="AGE240" s="43"/>
      <c r="AGF240" s="43"/>
      <c r="AGG240" s="43"/>
      <c r="AGH240" s="43"/>
      <c r="AGI240" s="43"/>
      <c r="AGJ240" s="43"/>
      <c r="AGK240" s="43"/>
      <c r="AGL240" s="43"/>
      <c r="AGM240" s="43"/>
      <c r="AGN240" s="43"/>
      <c r="AGO240" s="43"/>
      <c r="AGP240" s="43"/>
      <c r="AGQ240" s="43"/>
      <c r="AGR240" s="43"/>
      <c r="AGS240" s="43"/>
      <c r="AGT240" s="43"/>
      <c r="AGU240" s="43"/>
      <c r="AGV240" s="43"/>
      <c r="AGW240" s="43"/>
      <c r="AGX240" s="43"/>
      <c r="AGY240" s="43"/>
      <c r="AGZ240" s="43"/>
      <c r="AHA240" s="43"/>
      <c r="AHB240" s="43"/>
      <c r="AHC240" s="43"/>
      <c r="AHD240" s="43"/>
      <c r="AHE240" s="43"/>
      <c r="AHF240" s="43"/>
      <c r="AHG240" s="43"/>
      <c r="AHH240" s="43"/>
      <c r="AHI240" s="43"/>
      <c r="AHJ240" s="43"/>
      <c r="AHK240" s="43"/>
      <c r="AHL240" s="43"/>
      <c r="AHM240" s="43"/>
      <c r="AHN240" s="43"/>
      <c r="AHO240" s="43"/>
      <c r="AHP240" s="43"/>
      <c r="AHQ240" s="43"/>
      <c r="AHR240" s="43"/>
      <c r="AHS240" s="43"/>
      <c r="AHT240" s="43"/>
      <c r="AHU240" s="43"/>
      <c r="AHV240" s="43"/>
      <c r="AHW240" s="43"/>
      <c r="AHX240" s="43"/>
      <c r="AHY240" s="43"/>
      <c r="AHZ240" s="43"/>
      <c r="AIA240" s="43"/>
      <c r="AIB240" s="43"/>
      <c r="AIC240" s="43"/>
      <c r="AID240" s="43"/>
      <c r="AIE240" s="43"/>
      <c r="AIF240" s="43"/>
      <c r="AIG240" s="43"/>
      <c r="AIH240" s="43"/>
      <c r="AII240" s="43"/>
      <c r="AIJ240" s="43"/>
      <c r="AIK240" s="43"/>
      <c r="AIL240" s="43"/>
      <c r="AIM240" s="43"/>
      <c r="AIN240" s="43"/>
      <c r="AIO240" s="43"/>
      <c r="AIP240" s="43"/>
      <c r="AIQ240" s="43"/>
      <c r="AIR240" s="43"/>
      <c r="AIS240" s="43"/>
      <c r="AIT240" s="43"/>
      <c r="AIU240" s="43"/>
      <c r="AIV240" s="43"/>
      <c r="AIW240" s="43"/>
      <c r="AIX240" s="43"/>
      <c r="AIY240" s="43"/>
      <c r="AIZ240" s="43"/>
      <c r="AJA240" s="43"/>
      <c r="AJB240" s="43"/>
      <c r="AJC240" s="43"/>
      <c r="AJD240" s="43"/>
      <c r="AJE240" s="43"/>
      <c r="AJF240" s="43"/>
      <c r="AJG240" s="43"/>
      <c r="AJH240" s="43"/>
      <c r="AJI240" s="43"/>
      <c r="AJJ240" s="43"/>
      <c r="AJK240" s="43"/>
      <c r="AJL240" s="43"/>
      <c r="AJM240" s="43"/>
      <c r="AJN240" s="43"/>
      <c r="AJO240" s="43"/>
      <c r="AJP240" s="43"/>
      <c r="AJQ240" s="43"/>
      <c r="AJR240" s="43"/>
      <c r="AJS240" s="43"/>
      <c r="AJT240" s="43"/>
      <c r="AJU240" s="43"/>
      <c r="AJV240" s="43"/>
      <c r="AJW240" s="43"/>
      <c r="AJX240" s="43"/>
      <c r="AJY240" s="43"/>
      <c r="AJZ240" s="43"/>
      <c r="AKA240" s="43"/>
      <c r="AKB240" s="43"/>
      <c r="AKC240" s="43"/>
      <c r="AKD240" s="43"/>
      <c r="AKE240" s="43"/>
      <c r="AKF240" s="43"/>
      <c r="AKG240" s="43"/>
      <c r="AKH240" s="43"/>
      <c r="AKI240" s="43"/>
      <c r="AKJ240" s="43"/>
      <c r="AKK240" s="43"/>
      <c r="AKL240" s="43"/>
      <c r="AKM240" s="43"/>
      <c r="AKN240" s="43"/>
      <c r="AKO240" s="43"/>
      <c r="AKP240" s="43"/>
      <c r="AKQ240" s="43"/>
      <c r="AKR240" s="43"/>
      <c r="AKS240" s="43"/>
      <c r="AKT240" s="43"/>
      <c r="AKU240" s="43"/>
      <c r="AKV240" s="43"/>
      <c r="AKW240" s="43"/>
      <c r="AKX240" s="43"/>
      <c r="AKY240" s="43"/>
      <c r="AKZ240" s="43"/>
      <c r="ALA240" s="43"/>
      <c r="ALB240" s="43"/>
      <c r="ALC240" s="43"/>
      <c r="ALD240" s="43"/>
      <c r="ALE240" s="43"/>
      <c r="ALF240" s="43"/>
      <c r="ALG240" s="43"/>
      <c r="ALH240" s="43"/>
      <c r="ALI240" s="43"/>
      <c r="ALJ240" s="43"/>
      <c r="ALK240" s="43"/>
      <c r="ALL240" s="43"/>
      <c r="ALM240" s="43"/>
      <c r="ALN240" s="43"/>
      <c r="ALO240" s="43"/>
      <c r="ALP240" s="43"/>
      <c r="ALQ240" s="43"/>
      <c r="ALR240" s="43"/>
      <c r="ALS240" s="43"/>
      <c r="ALT240" s="43"/>
      <c r="ALU240" s="43"/>
      <c r="ALV240" s="43"/>
      <c r="ALW240" s="43"/>
      <c r="ALX240" s="43"/>
      <c r="ALY240" s="43"/>
      <c r="ALZ240" s="43"/>
      <c r="AMA240" s="43"/>
      <c r="AMB240" s="43"/>
      <c r="AMC240" s="43"/>
      <c r="AMD240" s="43"/>
      <c r="AME240" s="43"/>
      <c r="AMF240" s="43"/>
      <c r="AMG240" s="43"/>
      <c r="AMH240" s="43"/>
      <c r="AMI240" s="43"/>
      <c r="AMJ240" s="43"/>
      <c r="AMK240" s="43"/>
      <c r="AML240" s="43"/>
      <c r="AMM240" s="43"/>
      <c r="AMN240" s="43"/>
      <c r="AMO240" s="43"/>
      <c r="AMP240" s="43"/>
      <c r="AMQ240" s="43"/>
      <c r="AMR240" s="43"/>
      <c r="AMS240" s="43"/>
    </row>
    <row r="241" spans="1:1034" s="50" customFormat="1" ht="18" x14ac:dyDescent="0.2">
      <c r="A241" s="362" t="s">
        <v>268</v>
      </c>
      <c r="B241" s="362"/>
      <c r="C241" s="362"/>
      <c r="D241" s="362"/>
      <c r="E241" s="157">
        <f t="shared" ref="E241:AQ241" si="209">SUM(E237:E240)</f>
        <v>2405</v>
      </c>
      <c r="F241" s="157">
        <f t="shared" ref="F241:G241" si="210">SUM(F237:F240)</f>
        <v>0</v>
      </c>
      <c r="G241" s="157">
        <f t="shared" si="210"/>
        <v>0</v>
      </c>
      <c r="H241" s="157">
        <f t="shared" si="209"/>
        <v>2505</v>
      </c>
      <c r="I241" s="157">
        <f t="shared" ref="I241" si="211">SUM(I237:I240)</f>
        <v>4</v>
      </c>
      <c r="J241" s="157">
        <f t="shared" si="209"/>
        <v>280</v>
      </c>
      <c r="K241" s="157">
        <f t="shared" si="209"/>
        <v>835</v>
      </c>
      <c r="L241" s="157">
        <f t="shared" si="209"/>
        <v>6266.8899999999994</v>
      </c>
      <c r="M241" s="157">
        <f t="shared" si="209"/>
        <v>1944.79</v>
      </c>
      <c r="N241" s="157">
        <f t="shared" ref="N241" si="212">SUM(N237:N240)</f>
        <v>3720</v>
      </c>
      <c r="O241" s="157">
        <f t="shared" si="209"/>
        <v>1026.72</v>
      </c>
      <c r="P241" s="157">
        <f t="shared" ref="P241" si="213">SUM(P237:P240)</f>
        <v>310</v>
      </c>
      <c r="Q241" s="157">
        <f t="shared" si="209"/>
        <v>93</v>
      </c>
      <c r="R241" s="157">
        <f t="shared" ref="R241:T241" si="214">SUM(R237:R240)</f>
        <v>50</v>
      </c>
      <c r="S241" s="157">
        <f t="shared" si="214"/>
        <v>2250</v>
      </c>
      <c r="T241" s="157">
        <f t="shared" si="214"/>
        <v>15</v>
      </c>
      <c r="U241" s="157">
        <f t="shared" si="209"/>
        <v>730</v>
      </c>
      <c r="V241" s="157">
        <f t="shared" si="209"/>
        <v>4690.25</v>
      </c>
      <c r="W241" s="157">
        <f t="shared" si="209"/>
        <v>0</v>
      </c>
      <c r="X241" s="157">
        <f t="shared" si="209"/>
        <v>4</v>
      </c>
      <c r="Y241" s="157">
        <f t="shared" si="209"/>
        <v>7487.76</v>
      </c>
      <c r="Z241" s="157">
        <f t="shared" si="209"/>
        <v>4</v>
      </c>
      <c r="AA241" s="157">
        <f t="shared" si="209"/>
        <v>7487.76</v>
      </c>
      <c r="AB241" s="157">
        <f t="shared" si="209"/>
        <v>7487.76</v>
      </c>
      <c r="AC241" s="157">
        <f t="shared" si="209"/>
        <v>7487.76</v>
      </c>
      <c r="AD241" s="157">
        <f t="shared" si="209"/>
        <v>4</v>
      </c>
      <c r="AE241" s="157">
        <f t="shared" si="209"/>
        <v>4</v>
      </c>
      <c r="AF241" s="157">
        <f t="shared" ref="AF241" si="215">SUM(AF237:AF240)</f>
        <v>3602.7</v>
      </c>
      <c r="AG241" s="157">
        <f t="shared" si="209"/>
        <v>750</v>
      </c>
      <c r="AH241" s="157">
        <f t="shared" ref="AH241" si="216">SUM(AH237:AH240)</f>
        <v>2411.5</v>
      </c>
      <c r="AI241" s="157">
        <f t="shared" si="209"/>
        <v>1275</v>
      </c>
      <c r="AJ241" s="157">
        <f t="shared" ref="AJ241" si="217">SUM(AJ237:AJ240)</f>
        <v>7487.76</v>
      </c>
      <c r="AK241" s="157">
        <f t="shared" si="209"/>
        <v>4820.2456439999996</v>
      </c>
      <c r="AL241" s="157">
        <f t="shared" si="209"/>
        <v>4</v>
      </c>
      <c r="AM241" s="157">
        <f t="shared" si="209"/>
        <v>0</v>
      </c>
      <c r="AN241" s="157">
        <f t="shared" si="209"/>
        <v>7487.7199999999993</v>
      </c>
      <c r="AO241" s="157">
        <f t="shared" si="209"/>
        <v>3</v>
      </c>
      <c r="AP241" s="157">
        <f t="shared" si="209"/>
        <v>1660</v>
      </c>
      <c r="AQ241" s="157">
        <f t="shared" si="209"/>
        <v>0</v>
      </c>
    </row>
    <row r="242" spans="1:1034" ht="15.75" customHeight="1" x14ac:dyDescent="0.2">
      <c r="A242" s="292"/>
      <c r="B242" s="24"/>
      <c r="C242" s="24"/>
      <c r="D242" s="24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  <c r="AA242" s="293"/>
      <c r="AB242" s="293"/>
      <c r="AC242" s="293"/>
      <c r="AD242" s="293"/>
      <c r="AE242" s="293"/>
      <c r="AF242" s="293"/>
      <c r="AG242" s="293"/>
      <c r="AH242" s="293"/>
      <c r="AI242" s="293"/>
      <c r="AJ242" s="293"/>
      <c r="AK242" s="293"/>
      <c r="AL242" s="293"/>
      <c r="AM242" s="293"/>
      <c r="AN242" s="293"/>
      <c r="AO242" s="293"/>
      <c r="AP242" s="293"/>
      <c r="AQ242" s="29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</row>
    <row r="243" spans="1:1034" ht="15" customHeight="1" x14ac:dyDescent="0.2">
      <c r="A243" s="326" t="s">
        <v>297</v>
      </c>
      <c r="B243" s="41">
        <v>32</v>
      </c>
      <c r="C243" s="42" t="s">
        <v>19</v>
      </c>
      <c r="D243" s="363" t="s">
        <v>298</v>
      </c>
      <c r="E243" s="131">
        <v>770</v>
      </c>
      <c r="F243" s="187"/>
      <c r="G243" s="187"/>
      <c r="H243" s="131">
        <v>770</v>
      </c>
      <c r="I243" s="187">
        <v>1</v>
      </c>
      <c r="J243" s="131"/>
      <c r="K243" s="131">
        <v>4370</v>
      </c>
      <c r="L243" s="131"/>
      <c r="M243" s="131">
        <v>949.08</v>
      </c>
      <c r="N243" s="131">
        <v>3468.5</v>
      </c>
      <c r="O243" s="86">
        <v>1200</v>
      </c>
      <c r="P243" s="186">
        <v>1100</v>
      </c>
      <c r="Q243" s="86">
        <v>230</v>
      </c>
      <c r="R243" s="131">
        <v>200</v>
      </c>
      <c r="S243" s="187"/>
      <c r="T243" s="86">
        <v>40</v>
      </c>
      <c r="U243" s="131">
        <v>200</v>
      </c>
      <c r="V243" s="131"/>
      <c r="W243" s="131"/>
      <c r="X243" s="131">
        <v>1</v>
      </c>
      <c r="Y243" s="131"/>
      <c r="Z243" s="131">
        <v>1</v>
      </c>
      <c r="AA243" s="187"/>
      <c r="AB243" s="86">
        <f t="shared" ref="AB243:AB245" si="218">AA243</f>
        <v>0</v>
      </c>
      <c r="AC243" s="187">
        <v>200</v>
      </c>
      <c r="AD243" s="187">
        <v>1</v>
      </c>
      <c r="AE243" s="131">
        <v>1</v>
      </c>
      <c r="AF243" s="131"/>
      <c r="AG243" s="84"/>
      <c r="AH243" s="187"/>
      <c r="AI243" s="86"/>
      <c r="AJ243" s="131">
        <v>4680</v>
      </c>
      <c r="AK243" s="86">
        <v>2653</v>
      </c>
      <c r="AL243" s="86">
        <v>1</v>
      </c>
      <c r="AM243" s="131">
        <v>1</v>
      </c>
      <c r="AN243" s="131"/>
      <c r="AO243" s="187">
        <v>1</v>
      </c>
      <c r="AP243" s="131"/>
      <c r="AQ243" s="131">
        <v>2650</v>
      </c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43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43"/>
      <c r="KJ243" s="43"/>
      <c r="KK243" s="43"/>
      <c r="KL243" s="43"/>
      <c r="KM243" s="43"/>
      <c r="KN243" s="43"/>
      <c r="KO243" s="43"/>
      <c r="KP243" s="43"/>
      <c r="KQ243" s="43"/>
      <c r="KR243" s="43"/>
      <c r="KS243" s="43"/>
      <c r="KT243" s="43"/>
      <c r="KU243" s="43"/>
      <c r="KV243" s="43"/>
      <c r="KW243" s="43"/>
      <c r="KX243" s="43"/>
      <c r="KY243" s="43"/>
      <c r="KZ243" s="43"/>
      <c r="LA243" s="43"/>
      <c r="LB243" s="43"/>
      <c r="LC243" s="43"/>
      <c r="LD243" s="43"/>
      <c r="LE243" s="43"/>
      <c r="LF243" s="43"/>
      <c r="LG243" s="43"/>
      <c r="LH243" s="43"/>
      <c r="LI243" s="43"/>
      <c r="LJ243" s="43"/>
      <c r="LK243" s="43"/>
      <c r="LL243" s="43"/>
      <c r="LM243" s="43"/>
      <c r="LN243" s="43"/>
      <c r="LO243" s="43"/>
      <c r="LP243" s="43"/>
      <c r="LQ243" s="43"/>
      <c r="LR243" s="43"/>
      <c r="LS243" s="43"/>
      <c r="LT243" s="43"/>
      <c r="LU243" s="43"/>
      <c r="LV243" s="43"/>
      <c r="LW243" s="43"/>
      <c r="LX243" s="43"/>
      <c r="LY243" s="43"/>
      <c r="LZ243" s="43"/>
      <c r="MA243" s="43"/>
      <c r="MB243" s="43"/>
      <c r="MC243" s="43"/>
      <c r="MD243" s="43"/>
      <c r="ME243" s="43"/>
      <c r="MF243" s="43"/>
      <c r="MG243" s="43"/>
      <c r="MH243" s="43"/>
      <c r="MI243" s="43"/>
      <c r="MJ243" s="43"/>
      <c r="MK243" s="43"/>
      <c r="ML243" s="43"/>
      <c r="MM243" s="43"/>
      <c r="MN243" s="43"/>
      <c r="MO243" s="43"/>
      <c r="MP243" s="43"/>
      <c r="MQ243" s="43"/>
      <c r="MR243" s="43"/>
      <c r="MS243" s="43"/>
      <c r="MT243" s="43"/>
      <c r="MU243" s="43"/>
      <c r="MV243" s="43"/>
      <c r="MW243" s="43"/>
      <c r="MX243" s="43"/>
      <c r="MY243" s="43"/>
      <c r="MZ243" s="43"/>
      <c r="NA243" s="43"/>
      <c r="NB243" s="43"/>
      <c r="NC243" s="43"/>
      <c r="ND243" s="43"/>
      <c r="NE243" s="43"/>
      <c r="NF243" s="43"/>
      <c r="NG243" s="43"/>
      <c r="NH243" s="43"/>
      <c r="NI243" s="43"/>
      <c r="NJ243" s="43"/>
      <c r="NK243" s="43"/>
      <c r="NL243" s="43"/>
      <c r="NM243" s="43"/>
      <c r="NN243" s="43"/>
      <c r="NO243" s="43"/>
      <c r="NP243" s="43"/>
      <c r="NQ243" s="43"/>
      <c r="NR243" s="43"/>
      <c r="NS243" s="43"/>
      <c r="NT243" s="43"/>
      <c r="NU243" s="43"/>
      <c r="NV243" s="43"/>
      <c r="NW243" s="43"/>
      <c r="NX243" s="43"/>
      <c r="NY243" s="43"/>
      <c r="NZ243" s="43"/>
      <c r="OA243" s="43"/>
      <c r="OB243" s="43"/>
      <c r="OC243" s="43"/>
      <c r="OD243" s="43"/>
      <c r="OE243" s="43"/>
      <c r="OF243" s="43"/>
      <c r="OG243" s="43"/>
      <c r="OH243" s="43"/>
      <c r="OI243" s="43"/>
      <c r="OJ243" s="43"/>
      <c r="OK243" s="43"/>
      <c r="OL243" s="43"/>
      <c r="OM243" s="43"/>
      <c r="ON243" s="43"/>
      <c r="OO243" s="43"/>
      <c r="OP243" s="43"/>
      <c r="OQ243" s="43"/>
      <c r="OR243" s="43"/>
      <c r="OS243" s="43"/>
      <c r="OT243" s="43"/>
      <c r="OU243" s="43"/>
      <c r="OV243" s="43"/>
      <c r="OW243" s="43"/>
      <c r="OX243" s="43"/>
      <c r="OY243" s="43"/>
      <c r="OZ243" s="43"/>
      <c r="PA243" s="43"/>
      <c r="PB243" s="43"/>
      <c r="PC243" s="43"/>
      <c r="PD243" s="43"/>
      <c r="PE243" s="43"/>
      <c r="PF243" s="43"/>
      <c r="PG243" s="43"/>
      <c r="PH243" s="43"/>
      <c r="PI243" s="43"/>
      <c r="PJ243" s="43"/>
      <c r="PK243" s="43"/>
      <c r="PL243" s="43"/>
      <c r="PM243" s="43"/>
      <c r="PN243" s="43"/>
      <c r="PO243" s="43"/>
      <c r="PP243" s="43"/>
      <c r="PQ243" s="43"/>
      <c r="PR243" s="43"/>
      <c r="PS243" s="43"/>
      <c r="PT243" s="43"/>
      <c r="PU243" s="43"/>
      <c r="PV243" s="43"/>
      <c r="PW243" s="43"/>
      <c r="PX243" s="43"/>
      <c r="PY243" s="43"/>
      <c r="PZ243" s="43"/>
      <c r="QA243" s="43"/>
      <c r="QB243" s="43"/>
      <c r="QC243" s="43"/>
      <c r="QD243" s="43"/>
      <c r="QE243" s="43"/>
      <c r="QF243" s="43"/>
      <c r="QG243" s="43"/>
      <c r="QH243" s="43"/>
      <c r="QI243" s="43"/>
      <c r="QJ243" s="43"/>
      <c r="QK243" s="43"/>
      <c r="QL243" s="43"/>
      <c r="QM243" s="43"/>
      <c r="QN243" s="43"/>
      <c r="QO243" s="43"/>
      <c r="QP243" s="43"/>
      <c r="QQ243" s="43"/>
      <c r="QR243" s="43"/>
      <c r="QS243" s="43"/>
      <c r="QT243" s="43"/>
      <c r="QU243" s="43"/>
      <c r="QV243" s="43"/>
      <c r="QW243" s="43"/>
      <c r="QX243" s="43"/>
      <c r="QY243" s="43"/>
      <c r="QZ243" s="43"/>
      <c r="RA243" s="43"/>
      <c r="RB243" s="43"/>
      <c r="RC243" s="43"/>
      <c r="RD243" s="43"/>
      <c r="RE243" s="43"/>
      <c r="RF243" s="43"/>
      <c r="RG243" s="43"/>
      <c r="RH243" s="43"/>
      <c r="RI243" s="43"/>
      <c r="RJ243" s="43"/>
      <c r="RK243" s="43"/>
      <c r="RL243" s="43"/>
      <c r="RM243" s="43"/>
      <c r="RN243" s="43"/>
      <c r="RO243" s="43"/>
      <c r="RP243" s="43"/>
      <c r="RQ243" s="43"/>
      <c r="RR243" s="43"/>
      <c r="RS243" s="43"/>
      <c r="RT243" s="43"/>
      <c r="RU243" s="43"/>
      <c r="RV243" s="43"/>
      <c r="RW243" s="43"/>
      <c r="RX243" s="43"/>
      <c r="RY243" s="43"/>
      <c r="RZ243" s="43"/>
      <c r="SA243" s="43"/>
      <c r="SB243" s="43"/>
      <c r="SC243" s="43"/>
      <c r="SD243" s="43"/>
      <c r="SE243" s="43"/>
      <c r="SF243" s="43"/>
      <c r="SG243" s="43"/>
      <c r="SH243" s="43"/>
      <c r="SI243" s="43"/>
      <c r="SJ243" s="43"/>
      <c r="SK243" s="43"/>
      <c r="SL243" s="43"/>
      <c r="SM243" s="43"/>
      <c r="SN243" s="43"/>
      <c r="SO243" s="43"/>
      <c r="SP243" s="43"/>
      <c r="SQ243" s="43"/>
      <c r="SR243" s="43"/>
      <c r="SS243" s="43"/>
      <c r="ST243" s="43"/>
      <c r="SU243" s="43"/>
      <c r="SV243" s="43"/>
      <c r="SW243" s="43"/>
      <c r="SX243" s="43"/>
      <c r="SY243" s="43"/>
      <c r="SZ243" s="43"/>
      <c r="TA243" s="43"/>
      <c r="TB243" s="43"/>
      <c r="TC243" s="43"/>
      <c r="TD243" s="43"/>
      <c r="TE243" s="43"/>
      <c r="TF243" s="43"/>
      <c r="TG243" s="43"/>
      <c r="TH243" s="43"/>
      <c r="TI243" s="43"/>
      <c r="TJ243" s="43"/>
      <c r="TK243" s="43"/>
      <c r="TL243" s="43"/>
      <c r="TM243" s="43"/>
      <c r="TN243" s="43"/>
      <c r="TO243" s="43"/>
      <c r="TP243" s="43"/>
      <c r="TQ243" s="43"/>
      <c r="TR243" s="43"/>
      <c r="TS243" s="43"/>
      <c r="TT243" s="43"/>
      <c r="TU243" s="43"/>
      <c r="TV243" s="43"/>
      <c r="TW243" s="43"/>
      <c r="TX243" s="43"/>
      <c r="TY243" s="43"/>
      <c r="TZ243" s="43"/>
      <c r="UA243" s="43"/>
      <c r="UB243" s="43"/>
      <c r="UC243" s="43"/>
      <c r="UD243" s="43"/>
      <c r="UE243" s="43"/>
      <c r="UF243" s="43"/>
      <c r="UG243" s="43"/>
      <c r="UH243" s="43"/>
      <c r="UI243" s="43"/>
      <c r="UJ243" s="43"/>
      <c r="UK243" s="43"/>
      <c r="UL243" s="43"/>
      <c r="UM243" s="43"/>
      <c r="UN243" s="43"/>
      <c r="UO243" s="43"/>
      <c r="UP243" s="43"/>
      <c r="UQ243" s="43"/>
      <c r="UR243" s="43"/>
      <c r="US243" s="43"/>
      <c r="UT243" s="43"/>
      <c r="UU243" s="43"/>
      <c r="UV243" s="43"/>
      <c r="UW243" s="43"/>
      <c r="UX243" s="43"/>
      <c r="UY243" s="43"/>
      <c r="UZ243" s="43"/>
      <c r="VA243" s="43"/>
      <c r="VB243" s="43"/>
      <c r="VC243" s="43"/>
      <c r="VD243" s="43"/>
      <c r="VE243" s="43"/>
      <c r="VF243" s="43"/>
      <c r="VG243" s="43"/>
      <c r="VH243" s="43"/>
      <c r="VI243" s="43"/>
      <c r="VJ243" s="43"/>
      <c r="VK243" s="43"/>
      <c r="VL243" s="43"/>
      <c r="VM243" s="43"/>
      <c r="VN243" s="43"/>
      <c r="VO243" s="43"/>
      <c r="VP243" s="43"/>
      <c r="VQ243" s="43"/>
      <c r="VR243" s="43"/>
      <c r="VS243" s="43"/>
      <c r="VT243" s="43"/>
      <c r="VU243" s="43"/>
      <c r="VV243" s="43"/>
      <c r="VW243" s="43"/>
      <c r="VX243" s="43"/>
      <c r="VY243" s="43"/>
      <c r="VZ243" s="43"/>
      <c r="WA243" s="43"/>
      <c r="WB243" s="43"/>
      <c r="WC243" s="43"/>
      <c r="WD243" s="43"/>
      <c r="WE243" s="43"/>
      <c r="WF243" s="43"/>
      <c r="WG243" s="43"/>
      <c r="WH243" s="43"/>
      <c r="WI243" s="43"/>
      <c r="WJ243" s="43"/>
      <c r="WK243" s="43"/>
      <c r="WL243" s="43"/>
      <c r="WM243" s="43"/>
      <c r="WN243" s="43"/>
      <c r="WO243" s="43"/>
      <c r="WP243" s="43"/>
      <c r="WQ243" s="43"/>
      <c r="WR243" s="43"/>
      <c r="WS243" s="43"/>
      <c r="WT243" s="43"/>
      <c r="WU243" s="43"/>
      <c r="WV243" s="43"/>
      <c r="WW243" s="43"/>
      <c r="WX243" s="43"/>
      <c r="WY243" s="43"/>
      <c r="WZ243" s="43"/>
      <c r="XA243" s="43"/>
      <c r="XB243" s="43"/>
      <c r="XC243" s="43"/>
      <c r="XD243" s="43"/>
      <c r="XE243" s="43"/>
      <c r="XF243" s="43"/>
      <c r="XG243" s="43"/>
      <c r="XH243" s="43"/>
      <c r="XI243" s="43"/>
      <c r="XJ243" s="43"/>
      <c r="XK243" s="43"/>
      <c r="XL243" s="43"/>
      <c r="XM243" s="43"/>
      <c r="XN243" s="43"/>
      <c r="XO243" s="43"/>
      <c r="XP243" s="43"/>
      <c r="XQ243" s="43"/>
      <c r="XR243" s="43"/>
      <c r="XS243" s="43"/>
      <c r="XT243" s="43"/>
      <c r="XU243" s="43"/>
      <c r="XV243" s="43"/>
      <c r="XW243" s="43"/>
      <c r="XX243" s="43"/>
      <c r="XY243" s="43"/>
      <c r="XZ243" s="43"/>
      <c r="YA243" s="43"/>
      <c r="YB243" s="43"/>
      <c r="YC243" s="43"/>
      <c r="YD243" s="43"/>
      <c r="YE243" s="43"/>
      <c r="YF243" s="43"/>
      <c r="YG243" s="43"/>
      <c r="YH243" s="43"/>
      <c r="YI243" s="43"/>
      <c r="YJ243" s="43"/>
      <c r="YK243" s="43"/>
      <c r="YL243" s="43"/>
      <c r="YM243" s="43"/>
      <c r="YN243" s="43"/>
      <c r="YO243" s="43"/>
      <c r="YP243" s="43"/>
      <c r="YQ243" s="43"/>
      <c r="YR243" s="43"/>
      <c r="YS243" s="43"/>
      <c r="YT243" s="43"/>
      <c r="YU243" s="43"/>
      <c r="YV243" s="43"/>
      <c r="YW243" s="43"/>
      <c r="YX243" s="43"/>
      <c r="YY243" s="43"/>
      <c r="YZ243" s="43"/>
      <c r="ZA243" s="43"/>
      <c r="ZB243" s="43"/>
      <c r="ZC243" s="43"/>
      <c r="ZD243" s="43"/>
      <c r="ZE243" s="43"/>
      <c r="ZF243" s="43"/>
      <c r="ZG243" s="43"/>
      <c r="ZH243" s="43"/>
      <c r="ZI243" s="43"/>
      <c r="ZJ243" s="43"/>
      <c r="ZK243" s="43"/>
      <c r="ZL243" s="43"/>
      <c r="ZM243" s="43"/>
      <c r="ZN243" s="43"/>
      <c r="ZO243" s="43"/>
      <c r="ZP243" s="43"/>
      <c r="ZQ243" s="43"/>
      <c r="ZR243" s="43"/>
      <c r="ZS243" s="43"/>
      <c r="ZT243" s="43"/>
      <c r="ZU243" s="43"/>
      <c r="ZV243" s="43"/>
      <c r="ZW243" s="43"/>
      <c r="ZX243" s="43"/>
      <c r="ZY243" s="43"/>
      <c r="ZZ243" s="43"/>
      <c r="AAA243" s="43"/>
      <c r="AAB243" s="43"/>
      <c r="AAC243" s="43"/>
      <c r="AAD243" s="43"/>
      <c r="AAE243" s="43"/>
      <c r="AAF243" s="43"/>
      <c r="AAG243" s="43"/>
      <c r="AAH243" s="43"/>
      <c r="AAI243" s="43"/>
      <c r="AAJ243" s="43"/>
      <c r="AAK243" s="43"/>
      <c r="AAL243" s="43"/>
      <c r="AAM243" s="43"/>
      <c r="AAN243" s="43"/>
      <c r="AAO243" s="43"/>
      <c r="AAP243" s="43"/>
      <c r="AAQ243" s="43"/>
      <c r="AAR243" s="43"/>
      <c r="AAS243" s="43"/>
      <c r="AAT243" s="43"/>
      <c r="AAU243" s="43"/>
      <c r="AAV243" s="43"/>
      <c r="AAW243" s="43"/>
      <c r="AAX243" s="43"/>
      <c r="AAY243" s="43"/>
      <c r="AAZ243" s="43"/>
      <c r="ABA243" s="43"/>
      <c r="ABB243" s="43"/>
      <c r="ABC243" s="43"/>
      <c r="ABD243" s="43"/>
      <c r="ABE243" s="43"/>
      <c r="ABF243" s="43"/>
      <c r="ABG243" s="43"/>
      <c r="ABH243" s="43"/>
      <c r="ABI243" s="43"/>
      <c r="ABJ243" s="43"/>
      <c r="ABK243" s="43"/>
      <c r="ABL243" s="43"/>
      <c r="ABM243" s="43"/>
      <c r="ABN243" s="43"/>
      <c r="ABO243" s="43"/>
      <c r="ABP243" s="43"/>
      <c r="ABQ243" s="43"/>
      <c r="ABR243" s="43"/>
      <c r="ABS243" s="43"/>
      <c r="ABT243" s="43"/>
      <c r="ABU243" s="43"/>
      <c r="ABV243" s="43"/>
      <c r="ABW243" s="43"/>
      <c r="ABX243" s="43"/>
      <c r="ABY243" s="43"/>
      <c r="ABZ243" s="43"/>
      <c r="ACA243" s="43"/>
      <c r="ACB243" s="43"/>
      <c r="ACC243" s="43"/>
      <c r="ACD243" s="43"/>
      <c r="ACE243" s="43"/>
      <c r="ACF243" s="43"/>
      <c r="ACG243" s="43"/>
      <c r="ACH243" s="43"/>
      <c r="ACI243" s="43"/>
      <c r="ACJ243" s="43"/>
      <c r="ACK243" s="43"/>
      <c r="ACL243" s="43"/>
      <c r="ACM243" s="43"/>
      <c r="ACN243" s="43"/>
      <c r="ACO243" s="43"/>
      <c r="ACP243" s="43"/>
      <c r="ACQ243" s="43"/>
      <c r="ACR243" s="43"/>
      <c r="ACS243" s="43"/>
      <c r="ACT243" s="43"/>
      <c r="ACU243" s="43"/>
      <c r="ACV243" s="43"/>
      <c r="ACW243" s="43"/>
      <c r="ACX243" s="43"/>
      <c r="ACY243" s="43"/>
      <c r="ACZ243" s="43"/>
      <c r="ADA243" s="43"/>
      <c r="ADB243" s="43"/>
      <c r="ADC243" s="43"/>
      <c r="ADD243" s="43"/>
      <c r="ADE243" s="43"/>
      <c r="ADF243" s="43"/>
      <c r="ADG243" s="43"/>
      <c r="ADH243" s="43"/>
      <c r="ADI243" s="43"/>
      <c r="ADJ243" s="43"/>
      <c r="ADK243" s="43"/>
      <c r="ADL243" s="43"/>
      <c r="ADM243" s="43"/>
      <c r="ADN243" s="43"/>
      <c r="ADO243" s="43"/>
      <c r="ADP243" s="43"/>
      <c r="ADQ243" s="43"/>
      <c r="ADR243" s="43"/>
      <c r="ADS243" s="43"/>
      <c r="ADT243" s="43"/>
      <c r="ADU243" s="43"/>
      <c r="ADV243" s="43"/>
      <c r="ADW243" s="43"/>
      <c r="ADX243" s="43"/>
      <c r="ADY243" s="43"/>
      <c r="ADZ243" s="43"/>
      <c r="AEA243" s="43"/>
      <c r="AEB243" s="43"/>
      <c r="AEC243" s="43"/>
      <c r="AED243" s="43"/>
      <c r="AEE243" s="43"/>
      <c r="AEF243" s="43"/>
      <c r="AEG243" s="43"/>
      <c r="AEH243" s="43"/>
      <c r="AEI243" s="43"/>
      <c r="AEJ243" s="43"/>
      <c r="AEK243" s="43"/>
      <c r="AEL243" s="43"/>
      <c r="AEM243" s="43"/>
      <c r="AEN243" s="43"/>
      <c r="AEO243" s="43"/>
      <c r="AEP243" s="43"/>
      <c r="AEQ243" s="43"/>
      <c r="AER243" s="43"/>
      <c r="AES243" s="43"/>
      <c r="AET243" s="43"/>
      <c r="AEU243" s="43"/>
      <c r="AEV243" s="43"/>
      <c r="AEW243" s="43"/>
      <c r="AEX243" s="43"/>
      <c r="AEY243" s="43"/>
      <c r="AEZ243" s="43"/>
      <c r="AFA243" s="43"/>
      <c r="AFB243" s="43"/>
      <c r="AFC243" s="43"/>
      <c r="AFD243" s="43"/>
      <c r="AFE243" s="43"/>
      <c r="AFF243" s="43"/>
      <c r="AFG243" s="43"/>
      <c r="AFH243" s="43"/>
      <c r="AFI243" s="43"/>
      <c r="AFJ243" s="43"/>
      <c r="AFK243" s="43"/>
      <c r="AFL243" s="43"/>
      <c r="AFM243" s="43"/>
      <c r="AFN243" s="43"/>
      <c r="AFO243" s="43"/>
      <c r="AFP243" s="43"/>
      <c r="AFQ243" s="43"/>
      <c r="AFR243" s="43"/>
      <c r="AFS243" s="43"/>
      <c r="AFT243" s="43"/>
      <c r="AFU243" s="43"/>
      <c r="AFV243" s="43"/>
      <c r="AFW243" s="43"/>
      <c r="AFX243" s="43"/>
      <c r="AFY243" s="43"/>
      <c r="AFZ243" s="43"/>
      <c r="AGA243" s="43"/>
      <c r="AGB243" s="43"/>
      <c r="AGC243" s="43"/>
      <c r="AGD243" s="43"/>
      <c r="AGE243" s="43"/>
      <c r="AGF243" s="43"/>
      <c r="AGG243" s="43"/>
      <c r="AGH243" s="43"/>
      <c r="AGI243" s="43"/>
      <c r="AGJ243" s="43"/>
      <c r="AGK243" s="43"/>
      <c r="AGL243" s="43"/>
      <c r="AGM243" s="43"/>
      <c r="AGN243" s="43"/>
      <c r="AGO243" s="43"/>
      <c r="AGP243" s="43"/>
      <c r="AGQ243" s="43"/>
      <c r="AGR243" s="43"/>
      <c r="AGS243" s="43"/>
      <c r="AGT243" s="43"/>
      <c r="AGU243" s="43"/>
      <c r="AGV243" s="43"/>
      <c r="AGW243" s="43"/>
      <c r="AGX243" s="43"/>
      <c r="AGY243" s="43"/>
      <c r="AGZ243" s="43"/>
      <c r="AHA243" s="43"/>
      <c r="AHB243" s="43"/>
      <c r="AHC243" s="43"/>
      <c r="AHD243" s="43"/>
      <c r="AHE243" s="43"/>
      <c r="AHF243" s="43"/>
      <c r="AHG243" s="43"/>
      <c r="AHH243" s="43"/>
      <c r="AHI243" s="43"/>
      <c r="AHJ243" s="43"/>
      <c r="AHK243" s="43"/>
      <c r="AHL243" s="43"/>
      <c r="AHM243" s="43"/>
      <c r="AHN243" s="43"/>
      <c r="AHO243" s="43"/>
      <c r="AHP243" s="43"/>
      <c r="AHQ243" s="43"/>
      <c r="AHR243" s="43"/>
      <c r="AHS243" s="43"/>
      <c r="AHT243" s="43"/>
      <c r="AHU243" s="43"/>
      <c r="AHV243" s="43"/>
      <c r="AHW243" s="43"/>
      <c r="AHX243" s="43"/>
      <c r="AHY243" s="43"/>
      <c r="AHZ243" s="43"/>
      <c r="AIA243" s="43"/>
      <c r="AIB243" s="43"/>
      <c r="AIC243" s="43"/>
      <c r="AID243" s="43"/>
      <c r="AIE243" s="43"/>
      <c r="AIF243" s="43"/>
      <c r="AIG243" s="43"/>
      <c r="AIH243" s="43"/>
      <c r="AII243" s="43"/>
      <c r="AIJ243" s="43"/>
      <c r="AIK243" s="43"/>
      <c r="AIL243" s="43"/>
      <c r="AIM243" s="43"/>
      <c r="AIN243" s="43"/>
      <c r="AIO243" s="43"/>
      <c r="AIP243" s="43"/>
      <c r="AIQ243" s="43"/>
      <c r="AIR243" s="43"/>
      <c r="AIS243" s="43"/>
      <c r="AIT243" s="43"/>
      <c r="AIU243" s="43"/>
      <c r="AIV243" s="43"/>
      <c r="AIW243" s="43"/>
      <c r="AIX243" s="43"/>
      <c r="AIY243" s="43"/>
      <c r="AIZ243" s="43"/>
      <c r="AJA243" s="43"/>
      <c r="AJB243" s="43"/>
      <c r="AJC243" s="43"/>
      <c r="AJD243" s="43"/>
      <c r="AJE243" s="43"/>
      <c r="AJF243" s="43"/>
      <c r="AJG243" s="43"/>
      <c r="AJH243" s="43"/>
      <c r="AJI243" s="43"/>
      <c r="AJJ243" s="43"/>
      <c r="AJK243" s="43"/>
      <c r="AJL243" s="43"/>
      <c r="AJM243" s="43"/>
      <c r="AJN243" s="43"/>
      <c r="AJO243" s="43"/>
      <c r="AJP243" s="43"/>
      <c r="AJQ243" s="43"/>
      <c r="AJR243" s="43"/>
      <c r="AJS243" s="43"/>
      <c r="AJT243" s="43"/>
      <c r="AJU243" s="43"/>
      <c r="AJV243" s="43"/>
      <c r="AJW243" s="43"/>
      <c r="AJX243" s="43"/>
      <c r="AJY243" s="43"/>
      <c r="AJZ243" s="43"/>
      <c r="AKA243" s="43"/>
      <c r="AKB243" s="43"/>
      <c r="AKC243" s="43"/>
      <c r="AKD243" s="43"/>
      <c r="AKE243" s="43"/>
      <c r="AKF243" s="43"/>
      <c r="AKG243" s="43"/>
      <c r="AKH243" s="43"/>
      <c r="AKI243" s="43"/>
      <c r="AKJ243" s="43"/>
      <c r="AKK243" s="43"/>
      <c r="AKL243" s="43"/>
      <c r="AKM243" s="43"/>
      <c r="AKN243" s="43"/>
      <c r="AKO243" s="43"/>
      <c r="AKP243" s="43"/>
      <c r="AKQ243" s="43"/>
      <c r="AKR243" s="43"/>
      <c r="AKS243" s="43"/>
      <c r="AKT243" s="43"/>
      <c r="AKU243" s="43"/>
      <c r="AKV243" s="43"/>
      <c r="AKW243" s="43"/>
      <c r="AKX243" s="43"/>
      <c r="AKY243" s="43"/>
      <c r="AKZ243" s="43"/>
      <c r="ALA243" s="43"/>
      <c r="ALB243" s="43"/>
      <c r="ALC243" s="43"/>
      <c r="ALD243" s="43"/>
      <c r="ALE243" s="43"/>
      <c r="ALF243" s="43"/>
      <c r="ALG243" s="43"/>
      <c r="ALH243" s="43"/>
      <c r="ALI243" s="43"/>
      <c r="ALJ243" s="43"/>
      <c r="ALK243" s="43"/>
      <c r="ALL243" s="43"/>
      <c r="ALM243" s="43"/>
      <c r="ALN243" s="43"/>
      <c r="ALO243" s="43"/>
      <c r="ALP243" s="43"/>
      <c r="ALQ243" s="43"/>
      <c r="ALR243" s="43"/>
      <c r="ALS243" s="43"/>
      <c r="ALT243" s="43"/>
      <c r="ALU243" s="43"/>
      <c r="ALV243" s="43"/>
      <c r="ALW243" s="43"/>
      <c r="ALX243" s="43"/>
      <c r="ALY243" s="43"/>
      <c r="ALZ243" s="43"/>
      <c r="AMA243" s="43"/>
      <c r="AMB243" s="43"/>
      <c r="AMC243" s="43"/>
      <c r="AMD243" s="43"/>
      <c r="AME243" s="43"/>
      <c r="AMF243" s="43"/>
      <c r="AMG243" s="43"/>
      <c r="AMH243" s="43"/>
      <c r="AMI243" s="43"/>
      <c r="AMJ243" s="43"/>
      <c r="AMK243" s="43"/>
      <c r="AML243" s="43"/>
      <c r="AMM243" s="43"/>
      <c r="AMN243" s="43"/>
      <c r="AMO243" s="43"/>
      <c r="AMP243" s="43"/>
      <c r="AMQ243" s="43"/>
      <c r="AMR243" s="43"/>
      <c r="AMS243" s="43"/>
      <c r="AMT243" s="43"/>
    </row>
    <row r="244" spans="1:1034" x14ac:dyDescent="0.2">
      <c r="A244" s="326"/>
      <c r="B244" s="44">
        <v>38</v>
      </c>
      <c r="C244" s="45" t="s">
        <v>95</v>
      </c>
      <c r="D244" s="363"/>
      <c r="E244" s="132">
        <v>2050</v>
      </c>
      <c r="F244" s="132"/>
      <c r="G244" s="132"/>
      <c r="H244" s="132">
        <v>655</v>
      </c>
      <c r="I244" s="132">
        <v>1</v>
      </c>
      <c r="J244" s="132">
        <v>678</v>
      </c>
      <c r="K244" s="132">
        <v>3700.52</v>
      </c>
      <c r="L244" s="132"/>
      <c r="M244" s="132"/>
      <c r="N244" s="132"/>
      <c r="O244" s="90">
        <f t="shared" ref="O244:O245" si="219">$N$9*N244</f>
        <v>0</v>
      </c>
      <c r="P244" s="184">
        <v>1030</v>
      </c>
      <c r="Q244" s="90">
        <v>209</v>
      </c>
      <c r="R244" s="132">
        <v>200</v>
      </c>
      <c r="S244" s="132">
        <v>650</v>
      </c>
      <c r="T244" s="90">
        <v>40</v>
      </c>
      <c r="U244" s="132">
        <v>200</v>
      </c>
      <c r="V244" s="132"/>
      <c r="W244" s="132">
        <v>1</v>
      </c>
      <c r="X244" s="132"/>
      <c r="Y244" s="132"/>
      <c r="Z244" s="132">
        <v>1</v>
      </c>
      <c r="AA244" s="132">
        <v>3017.81</v>
      </c>
      <c r="AB244" s="90">
        <f t="shared" si="218"/>
        <v>3017.81</v>
      </c>
      <c r="AC244" s="132">
        <v>3017.81</v>
      </c>
      <c r="AD244" s="132">
        <v>1</v>
      </c>
      <c r="AE244" s="132">
        <v>1</v>
      </c>
      <c r="AF244" s="188"/>
      <c r="AG244" s="88"/>
      <c r="AH244" s="132">
        <v>3017.81</v>
      </c>
      <c r="AI244" s="90">
        <v>1950</v>
      </c>
      <c r="AJ244" s="132">
        <v>3310</v>
      </c>
      <c r="AK244" s="90">
        <v>1573</v>
      </c>
      <c r="AL244" s="90">
        <v>1</v>
      </c>
      <c r="AM244" s="132"/>
      <c r="AN244" s="132"/>
      <c r="AO244" s="189">
        <v>1</v>
      </c>
      <c r="AP244" s="132"/>
      <c r="AQ244" s="132">
        <v>1570</v>
      </c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  <c r="IW244" s="43"/>
      <c r="IX244" s="43"/>
      <c r="IY244" s="43"/>
      <c r="IZ244" s="43"/>
      <c r="JA244" s="43"/>
      <c r="JB244" s="43"/>
      <c r="JC244" s="43"/>
      <c r="JD244" s="43"/>
      <c r="JE244" s="43"/>
      <c r="JF244" s="43"/>
      <c r="JG244" s="43"/>
      <c r="JH244" s="43"/>
      <c r="JI244" s="43"/>
      <c r="JJ244" s="43"/>
      <c r="JK244" s="43"/>
      <c r="JL244" s="43"/>
      <c r="JM244" s="43"/>
      <c r="JN244" s="43"/>
      <c r="JO244" s="43"/>
      <c r="JP244" s="43"/>
      <c r="JQ244" s="43"/>
      <c r="JR244" s="43"/>
      <c r="JS244" s="43"/>
      <c r="JT244" s="43"/>
      <c r="JU244" s="43"/>
      <c r="JV244" s="43"/>
      <c r="JW244" s="43"/>
      <c r="JX244" s="43"/>
      <c r="JY244" s="43"/>
      <c r="JZ244" s="43"/>
      <c r="KA244" s="43"/>
      <c r="KB244" s="43"/>
      <c r="KC244" s="43"/>
      <c r="KD244" s="43"/>
      <c r="KE244" s="43"/>
      <c r="KF244" s="43"/>
      <c r="KG244" s="43"/>
      <c r="KH244" s="43"/>
      <c r="KI244" s="43"/>
      <c r="KJ244" s="43"/>
      <c r="KK244" s="43"/>
      <c r="KL244" s="43"/>
      <c r="KM244" s="43"/>
      <c r="KN244" s="43"/>
      <c r="KO244" s="43"/>
      <c r="KP244" s="43"/>
      <c r="KQ244" s="43"/>
      <c r="KR244" s="43"/>
      <c r="KS244" s="43"/>
      <c r="KT244" s="43"/>
      <c r="KU244" s="43"/>
      <c r="KV244" s="43"/>
      <c r="KW244" s="43"/>
      <c r="KX244" s="43"/>
      <c r="KY244" s="43"/>
      <c r="KZ244" s="43"/>
      <c r="LA244" s="43"/>
      <c r="LB244" s="43"/>
      <c r="LC244" s="43"/>
      <c r="LD244" s="43"/>
      <c r="LE244" s="43"/>
      <c r="LF244" s="43"/>
      <c r="LG244" s="43"/>
      <c r="LH244" s="43"/>
      <c r="LI244" s="43"/>
      <c r="LJ244" s="43"/>
      <c r="LK244" s="43"/>
      <c r="LL244" s="43"/>
      <c r="LM244" s="43"/>
      <c r="LN244" s="43"/>
      <c r="LO244" s="43"/>
      <c r="LP244" s="43"/>
      <c r="LQ244" s="43"/>
      <c r="LR244" s="43"/>
      <c r="LS244" s="43"/>
      <c r="LT244" s="43"/>
      <c r="LU244" s="43"/>
      <c r="LV244" s="43"/>
      <c r="LW244" s="43"/>
      <c r="LX244" s="43"/>
      <c r="LY244" s="43"/>
      <c r="LZ244" s="43"/>
      <c r="MA244" s="43"/>
      <c r="MB244" s="43"/>
      <c r="MC244" s="43"/>
      <c r="MD244" s="43"/>
      <c r="ME244" s="43"/>
      <c r="MF244" s="43"/>
      <c r="MG244" s="43"/>
      <c r="MH244" s="43"/>
      <c r="MI244" s="43"/>
      <c r="MJ244" s="43"/>
      <c r="MK244" s="43"/>
      <c r="ML244" s="43"/>
      <c r="MM244" s="43"/>
      <c r="MN244" s="43"/>
      <c r="MO244" s="43"/>
      <c r="MP244" s="43"/>
      <c r="MQ244" s="43"/>
      <c r="MR244" s="43"/>
      <c r="MS244" s="43"/>
      <c r="MT244" s="43"/>
      <c r="MU244" s="43"/>
      <c r="MV244" s="43"/>
      <c r="MW244" s="43"/>
      <c r="MX244" s="43"/>
      <c r="MY244" s="43"/>
      <c r="MZ244" s="43"/>
      <c r="NA244" s="43"/>
      <c r="NB244" s="43"/>
      <c r="NC244" s="43"/>
      <c r="ND244" s="43"/>
      <c r="NE244" s="43"/>
      <c r="NF244" s="43"/>
      <c r="NG244" s="43"/>
      <c r="NH244" s="43"/>
      <c r="NI244" s="43"/>
      <c r="NJ244" s="43"/>
      <c r="NK244" s="43"/>
      <c r="NL244" s="43"/>
      <c r="NM244" s="43"/>
      <c r="NN244" s="43"/>
      <c r="NO244" s="43"/>
      <c r="NP244" s="43"/>
      <c r="NQ244" s="43"/>
      <c r="NR244" s="43"/>
      <c r="NS244" s="43"/>
      <c r="NT244" s="43"/>
      <c r="NU244" s="43"/>
      <c r="NV244" s="43"/>
      <c r="NW244" s="43"/>
      <c r="NX244" s="43"/>
      <c r="NY244" s="43"/>
      <c r="NZ244" s="43"/>
      <c r="OA244" s="43"/>
      <c r="OB244" s="43"/>
      <c r="OC244" s="43"/>
      <c r="OD244" s="43"/>
      <c r="OE244" s="43"/>
      <c r="OF244" s="43"/>
      <c r="OG244" s="43"/>
      <c r="OH244" s="43"/>
      <c r="OI244" s="43"/>
      <c r="OJ244" s="43"/>
      <c r="OK244" s="43"/>
      <c r="OL244" s="43"/>
      <c r="OM244" s="43"/>
      <c r="ON244" s="43"/>
      <c r="OO244" s="43"/>
      <c r="OP244" s="43"/>
      <c r="OQ244" s="43"/>
      <c r="OR244" s="43"/>
      <c r="OS244" s="43"/>
      <c r="OT244" s="43"/>
      <c r="OU244" s="43"/>
      <c r="OV244" s="43"/>
      <c r="OW244" s="43"/>
      <c r="OX244" s="43"/>
      <c r="OY244" s="43"/>
      <c r="OZ244" s="43"/>
      <c r="PA244" s="43"/>
      <c r="PB244" s="43"/>
      <c r="PC244" s="43"/>
      <c r="PD244" s="43"/>
      <c r="PE244" s="43"/>
      <c r="PF244" s="43"/>
      <c r="PG244" s="43"/>
      <c r="PH244" s="43"/>
      <c r="PI244" s="43"/>
      <c r="PJ244" s="43"/>
      <c r="PK244" s="43"/>
      <c r="PL244" s="43"/>
      <c r="PM244" s="43"/>
      <c r="PN244" s="43"/>
      <c r="PO244" s="43"/>
      <c r="PP244" s="43"/>
      <c r="PQ244" s="43"/>
      <c r="PR244" s="43"/>
      <c r="PS244" s="43"/>
      <c r="PT244" s="43"/>
      <c r="PU244" s="43"/>
      <c r="PV244" s="43"/>
      <c r="PW244" s="43"/>
      <c r="PX244" s="43"/>
      <c r="PY244" s="43"/>
      <c r="PZ244" s="43"/>
      <c r="QA244" s="43"/>
      <c r="QB244" s="43"/>
      <c r="QC244" s="43"/>
      <c r="QD244" s="43"/>
      <c r="QE244" s="43"/>
      <c r="QF244" s="43"/>
      <c r="QG244" s="43"/>
      <c r="QH244" s="43"/>
      <c r="QI244" s="43"/>
      <c r="QJ244" s="43"/>
      <c r="QK244" s="43"/>
      <c r="QL244" s="43"/>
      <c r="QM244" s="43"/>
      <c r="QN244" s="43"/>
      <c r="QO244" s="43"/>
      <c r="QP244" s="43"/>
      <c r="QQ244" s="43"/>
      <c r="QR244" s="43"/>
      <c r="QS244" s="43"/>
      <c r="QT244" s="43"/>
      <c r="QU244" s="43"/>
      <c r="QV244" s="43"/>
      <c r="QW244" s="43"/>
      <c r="QX244" s="43"/>
      <c r="QY244" s="43"/>
      <c r="QZ244" s="43"/>
      <c r="RA244" s="43"/>
      <c r="RB244" s="43"/>
      <c r="RC244" s="43"/>
      <c r="RD244" s="43"/>
      <c r="RE244" s="43"/>
      <c r="RF244" s="43"/>
      <c r="RG244" s="43"/>
      <c r="RH244" s="43"/>
      <c r="RI244" s="43"/>
      <c r="RJ244" s="43"/>
      <c r="RK244" s="43"/>
      <c r="RL244" s="43"/>
      <c r="RM244" s="43"/>
      <c r="RN244" s="43"/>
      <c r="RO244" s="43"/>
      <c r="RP244" s="43"/>
      <c r="RQ244" s="43"/>
      <c r="RR244" s="43"/>
      <c r="RS244" s="43"/>
      <c r="RT244" s="43"/>
      <c r="RU244" s="43"/>
      <c r="RV244" s="43"/>
      <c r="RW244" s="43"/>
      <c r="RX244" s="43"/>
      <c r="RY244" s="43"/>
      <c r="RZ244" s="43"/>
      <c r="SA244" s="43"/>
      <c r="SB244" s="43"/>
      <c r="SC244" s="43"/>
      <c r="SD244" s="43"/>
      <c r="SE244" s="43"/>
      <c r="SF244" s="43"/>
      <c r="SG244" s="43"/>
      <c r="SH244" s="43"/>
      <c r="SI244" s="43"/>
      <c r="SJ244" s="43"/>
      <c r="SK244" s="43"/>
      <c r="SL244" s="43"/>
      <c r="SM244" s="43"/>
      <c r="SN244" s="43"/>
      <c r="SO244" s="43"/>
      <c r="SP244" s="43"/>
      <c r="SQ244" s="43"/>
      <c r="SR244" s="43"/>
      <c r="SS244" s="43"/>
      <c r="ST244" s="43"/>
      <c r="SU244" s="43"/>
      <c r="SV244" s="43"/>
      <c r="SW244" s="43"/>
      <c r="SX244" s="43"/>
      <c r="SY244" s="43"/>
      <c r="SZ244" s="43"/>
      <c r="TA244" s="43"/>
      <c r="TB244" s="43"/>
      <c r="TC244" s="43"/>
      <c r="TD244" s="43"/>
      <c r="TE244" s="43"/>
      <c r="TF244" s="43"/>
      <c r="TG244" s="43"/>
      <c r="TH244" s="43"/>
      <c r="TI244" s="43"/>
      <c r="TJ244" s="43"/>
      <c r="TK244" s="43"/>
      <c r="TL244" s="43"/>
      <c r="TM244" s="43"/>
      <c r="TN244" s="43"/>
      <c r="TO244" s="43"/>
      <c r="TP244" s="43"/>
      <c r="TQ244" s="43"/>
      <c r="TR244" s="43"/>
      <c r="TS244" s="43"/>
      <c r="TT244" s="43"/>
      <c r="TU244" s="43"/>
      <c r="TV244" s="43"/>
      <c r="TW244" s="43"/>
      <c r="TX244" s="43"/>
      <c r="TY244" s="43"/>
      <c r="TZ244" s="43"/>
      <c r="UA244" s="43"/>
      <c r="UB244" s="43"/>
      <c r="UC244" s="43"/>
      <c r="UD244" s="43"/>
      <c r="UE244" s="43"/>
      <c r="UF244" s="43"/>
      <c r="UG244" s="43"/>
      <c r="UH244" s="43"/>
      <c r="UI244" s="43"/>
      <c r="UJ244" s="43"/>
      <c r="UK244" s="43"/>
      <c r="UL244" s="43"/>
      <c r="UM244" s="43"/>
      <c r="UN244" s="43"/>
      <c r="UO244" s="43"/>
      <c r="UP244" s="43"/>
      <c r="UQ244" s="43"/>
      <c r="UR244" s="43"/>
      <c r="US244" s="43"/>
      <c r="UT244" s="43"/>
      <c r="UU244" s="43"/>
      <c r="UV244" s="43"/>
      <c r="UW244" s="43"/>
      <c r="UX244" s="43"/>
      <c r="UY244" s="43"/>
      <c r="UZ244" s="43"/>
      <c r="VA244" s="43"/>
      <c r="VB244" s="43"/>
      <c r="VC244" s="43"/>
      <c r="VD244" s="43"/>
      <c r="VE244" s="43"/>
      <c r="VF244" s="43"/>
      <c r="VG244" s="43"/>
      <c r="VH244" s="43"/>
      <c r="VI244" s="43"/>
      <c r="VJ244" s="43"/>
      <c r="VK244" s="43"/>
      <c r="VL244" s="43"/>
      <c r="VM244" s="43"/>
      <c r="VN244" s="43"/>
      <c r="VO244" s="43"/>
      <c r="VP244" s="43"/>
      <c r="VQ244" s="43"/>
      <c r="VR244" s="43"/>
      <c r="VS244" s="43"/>
      <c r="VT244" s="43"/>
      <c r="VU244" s="43"/>
      <c r="VV244" s="43"/>
      <c r="VW244" s="43"/>
      <c r="VX244" s="43"/>
      <c r="VY244" s="43"/>
      <c r="VZ244" s="43"/>
      <c r="WA244" s="43"/>
      <c r="WB244" s="43"/>
      <c r="WC244" s="43"/>
      <c r="WD244" s="43"/>
      <c r="WE244" s="43"/>
      <c r="WF244" s="43"/>
      <c r="WG244" s="43"/>
      <c r="WH244" s="43"/>
      <c r="WI244" s="43"/>
      <c r="WJ244" s="43"/>
      <c r="WK244" s="43"/>
      <c r="WL244" s="43"/>
      <c r="WM244" s="43"/>
      <c r="WN244" s="43"/>
      <c r="WO244" s="43"/>
      <c r="WP244" s="43"/>
      <c r="WQ244" s="43"/>
      <c r="WR244" s="43"/>
      <c r="WS244" s="43"/>
      <c r="WT244" s="43"/>
      <c r="WU244" s="43"/>
      <c r="WV244" s="43"/>
      <c r="WW244" s="43"/>
      <c r="WX244" s="43"/>
      <c r="WY244" s="43"/>
      <c r="WZ244" s="43"/>
      <c r="XA244" s="43"/>
      <c r="XB244" s="43"/>
      <c r="XC244" s="43"/>
      <c r="XD244" s="43"/>
      <c r="XE244" s="43"/>
      <c r="XF244" s="43"/>
      <c r="XG244" s="43"/>
      <c r="XH244" s="43"/>
      <c r="XI244" s="43"/>
      <c r="XJ244" s="43"/>
      <c r="XK244" s="43"/>
      <c r="XL244" s="43"/>
      <c r="XM244" s="43"/>
      <c r="XN244" s="43"/>
      <c r="XO244" s="43"/>
      <c r="XP244" s="43"/>
      <c r="XQ244" s="43"/>
      <c r="XR244" s="43"/>
      <c r="XS244" s="43"/>
      <c r="XT244" s="43"/>
      <c r="XU244" s="43"/>
      <c r="XV244" s="43"/>
      <c r="XW244" s="43"/>
      <c r="XX244" s="43"/>
      <c r="XY244" s="43"/>
      <c r="XZ244" s="43"/>
      <c r="YA244" s="43"/>
      <c r="YB244" s="43"/>
      <c r="YC244" s="43"/>
      <c r="YD244" s="43"/>
      <c r="YE244" s="43"/>
      <c r="YF244" s="43"/>
      <c r="YG244" s="43"/>
      <c r="YH244" s="43"/>
      <c r="YI244" s="43"/>
      <c r="YJ244" s="43"/>
      <c r="YK244" s="43"/>
      <c r="YL244" s="43"/>
      <c r="YM244" s="43"/>
      <c r="YN244" s="43"/>
      <c r="YO244" s="43"/>
      <c r="YP244" s="43"/>
      <c r="YQ244" s="43"/>
      <c r="YR244" s="43"/>
      <c r="YS244" s="43"/>
      <c r="YT244" s="43"/>
      <c r="YU244" s="43"/>
      <c r="YV244" s="43"/>
      <c r="YW244" s="43"/>
      <c r="YX244" s="43"/>
      <c r="YY244" s="43"/>
      <c r="YZ244" s="43"/>
      <c r="ZA244" s="43"/>
      <c r="ZB244" s="43"/>
      <c r="ZC244" s="43"/>
      <c r="ZD244" s="43"/>
      <c r="ZE244" s="43"/>
      <c r="ZF244" s="43"/>
      <c r="ZG244" s="43"/>
      <c r="ZH244" s="43"/>
      <c r="ZI244" s="43"/>
      <c r="ZJ244" s="43"/>
      <c r="ZK244" s="43"/>
      <c r="ZL244" s="43"/>
      <c r="ZM244" s="43"/>
      <c r="ZN244" s="43"/>
      <c r="ZO244" s="43"/>
      <c r="ZP244" s="43"/>
      <c r="ZQ244" s="43"/>
      <c r="ZR244" s="43"/>
      <c r="ZS244" s="43"/>
      <c r="ZT244" s="43"/>
      <c r="ZU244" s="43"/>
      <c r="ZV244" s="43"/>
      <c r="ZW244" s="43"/>
      <c r="ZX244" s="43"/>
      <c r="ZY244" s="43"/>
      <c r="ZZ244" s="43"/>
      <c r="AAA244" s="43"/>
      <c r="AAB244" s="43"/>
      <c r="AAC244" s="43"/>
      <c r="AAD244" s="43"/>
      <c r="AAE244" s="43"/>
      <c r="AAF244" s="43"/>
      <c r="AAG244" s="43"/>
      <c r="AAH244" s="43"/>
      <c r="AAI244" s="43"/>
      <c r="AAJ244" s="43"/>
      <c r="AAK244" s="43"/>
      <c r="AAL244" s="43"/>
      <c r="AAM244" s="43"/>
      <c r="AAN244" s="43"/>
      <c r="AAO244" s="43"/>
      <c r="AAP244" s="43"/>
      <c r="AAQ244" s="43"/>
      <c r="AAR244" s="43"/>
      <c r="AAS244" s="43"/>
      <c r="AAT244" s="43"/>
      <c r="AAU244" s="43"/>
      <c r="AAV244" s="43"/>
      <c r="AAW244" s="43"/>
      <c r="AAX244" s="43"/>
      <c r="AAY244" s="43"/>
      <c r="AAZ244" s="43"/>
      <c r="ABA244" s="43"/>
      <c r="ABB244" s="43"/>
      <c r="ABC244" s="43"/>
      <c r="ABD244" s="43"/>
      <c r="ABE244" s="43"/>
      <c r="ABF244" s="43"/>
      <c r="ABG244" s="43"/>
      <c r="ABH244" s="43"/>
      <c r="ABI244" s="43"/>
      <c r="ABJ244" s="43"/>
      <c r="ABK244" s="43"/>
      <c r="ABL244" s="43"/>
      <c r="ABM244" s="43"/>
      <c r="ABN244" s="43"/>
      <c r="ABO244" s="43"/>
      <c r="ABP244" s="43"/>
      <c r="ABQ244" s="43"/>
      <c r="ABR244" s="43"/>
      <c r="ABS244" s="43"/>
      <c r="ABT244" s="43"/>
      <c r="ABU244" s="43"/>
      <c r="ABV244" s="43"/>
      <c r="ABW244" s="43"/>
      <c r="ABX244" s="43"/>
      <c r="ABY244" s="43"/>
      <c r="ABZ244" s="43"/>
      <c r="ACA244" s="43"/>
      <c r="ACB244" s="43"/>
      <c r="ACC244" s="43"/>
      <c r="ACD244" s="43"/>
      <c r="ACE244" s="43"/>
      <c r="ACF244" s="43"/>
      <c r="ACG244" s="43"/>
      <c r="ACH244" s="43"/>
      <c r="ACI244" s="43"/>
      <c r="ACJ244" s="43"/>
      <c r="ACK244" s="43"/>
      <c r="ACL244" s="43"/>
      <c r="ACM244" s="43"/>
      <c r="ACN244" s="43"/>
      <c r="ACO244" s="43"/>
      <c r="ACP244" s="43"/>
      <c r="ACQ244" s="43"/>
      <c r="ACR244" s="43"/>
      <c r="ACS244" s="43"/>
      <c r="ACT244" s="43"/>
      <c r="ACU244" s="43"/>
      <c r="ACV244" s="43"/>
      <c r="ACW244" s="43"/>
      <c r="ACX244" s="43"/>
      <c r="ACY244" s="43"/>
      <c r="ACZ244" s="43"/>
      <c r="ADA244" s="43"/>
      <c r="ADB244" s="43"/>
      <c r="ADC244" s="43"/>
      <c r="ADD244" s="43"/>
      <c r="ADE244" s="43"/>
      <c r="ADF244" s="43"/>
      <c r="ADG244" s="43"/>
      <c r="ADH244" s="43"/>
      <c r="ADI244" s="43"/>
      <c r="ADJ244" s="43"/>
      <c r="ADK244" s="43"/>
      <c r="ADL244" s="43"/>
      <c r="ADM244" s="43"/>
      <c r="ADN244" s="43"/>
      <c r="ADO244" s="43"/>
      <c r="ADP244" s="43"/>
      <c r="ADQ244" s="43"/>
      <c r="ADR244" s="43"/>
      <c r="ADS244" s="43"/>
      <c r="ADT244" s="43"/>
      <c r="ADU244" s="43"/>
      <c r="ADV244" s="43"/>
      <c r="ADW244" s="43"/>
      <c r="ADX244" s="43"/>
      <c r="ADY244" s="43"/>
      <c r="ADZ244" s="43"/>
      <c r="AEA244" s="43"/>
      <c r="AEB244" s="43"/>
      <c r="AEC244" s="43"/>
      <c r="AED244" s="43"/>
      <c r="AEE244" s="43"/>
      <c r="AEF244" s="43"/>
      <c r="AEG244" s="43"/>
      <c r="AEH244" s="43"/>
      <c r="AEI244" s="43"/>
      <c r="AEJ244" s="43"/>
      <c r="AEK244" s="43"/>
      <c r="AEL244" s="43"/>
      <c r="AEM244" s="43"/>
      <c r="AEN244" s="43"/>
      <c r="AEO244" s="43"/>
      <c r="AEP244" s="43"/>
      <c r="AEQ244" s="43"/>
      <c r="AER244" s="43"/>
      <c r="AES244" s="43"/>
      <c r="AET244" s="43"/>
      <c r="AEU244" s="43"/>
      <c r="AEV244" s="43"/>
      <c r="AEW244" s="43"/>
      <c r="AEX244" s="43"/>
      <c r="AEY244" s="43"/>
      <c r="AEZ244" s="43"/>
      <c r="AFA244" s="43"/>
      <c r="AFB244" s="43"/>
      <c r="AFC244" s="43"/>
      <c r="AFD244" s="43"/>
      <c r="AFE244" s="43"/>
      <c r="AFF244" s="43"/>
      <c r="AFG244" s="43"/>
      <c r="AFH244" s="43"/>
      <c r="AFI244" s="43"/>
      <c r="AFJ244" s="43"/>
      <c r="AFK244" s="43"/>
      <c r="AFL244" s="43"/>
      <c r="AFM244" s="43"/>
      <c r="AFN244" s="43"/>
      <c r="AFO244" s="43"/>
      <c r="AFP244" s="43"/>
      <c r="AFQ244" s="43"/>
      <c r="AFR244" s="43"/>
      <c r="AFS244" s="43"/>
      <c r="AFT244" s="43"/>
      <c r="AFU244" s="43"/>
      <c r="AFV244" s="43"/>
      <c r="AFW244" s="43"/>
      <c r="AFX244" s="43"/>
      <c r="AFY244" s="43"/>
      <c r="AFZ244" s="43"/>
      <c r="AGA244" s="43"/>
      <c r="AGB244" s="43"/>
      <c r="AGC244" s="43"/>
      <c r="AGD244" s="43"/>
      <c r="AGE244" s="43"/>
      <c r="AGF244" s="43"/>
      <c r="AGG244" s="43"/>
      <c r="AGH244" s="43"/>
      <c r="AGI244" s="43"/>
      <c r="AGJ244" s="43"/>
      <c r="AGK244" s="43"/>
      <c r="AGL244" s="43"/>
      <c r="AGM244" s="43"/>
      <c r="AGN244" s="43"/>
      <c r="AGO244" s="43"/>
      <c r="AGP244" s="43"/>
      <c r="AGQ244" s="43"/>
      <c r="AGR244" s="43"/>
      <c r="AGS244" s="43"/>
      <c r="AGT244" s="43"/>
      <c r="AGU244" s="43"/>
      <c r="AGV244" s="43"/>
      <c r="AGW244" s="43"/>
      <c r="AGX244" s="43"/>
      <c r="AGY244" s="43"/>
      <c r="AGZ244" s="43"/>
      <c r="AHA244" s="43"/>
      <c r="AHB244" s="43"/>
      <c r="AHC244" s="43"/>
      <c r="AHD244" s="43"/>
      <c r="AHE244" s="43"/>
      <c r="AHF244" s="43"/>
      <c r="AHG244" s="43"/>
      <c r="AHH244" s="43"/>
      <c r="AHI244" s="43"/>
      <c r="AHJ244" s="43"/>
      <c r="AHK244" s="43"/>
      <c r="AHL244" s="43"/>
      <c r="AHM244" s="43"/>
      <c r="AHN244" s="43"/>
      <c r="AHO244" s="43"/>
      <c r="AHP244" s="43"/>
      <c r="AHQ244" s="43"/>
      <c r="AHR244" s="43"/>
      <c r="AHS244" s="43"/>
      <c r="AHT244" s="43"/>
      <c r="AHU244" s="43"/>
      <c r="AHV244" s="43"/>
      <c r="AHW244" s="43"/>
      <c r="AHX244" s="43"/>
      <c r="AHY244" s="43"/>
      <c r="AHZ244" s="43"/>
      <c r="AIA244" s="43"/>
      <c r="AIB244" s="43"/>
      <c r="AIC244" s="43"/>
      <c r="AID244" s="43"/>
      <c r="AIE244" s="43"/>
      <c r="AIF244" s="43"/>
      <c r="AIG244" s="43"/>
      <c r="AIH244" s="43"/>
      <c r="AII244" s="43"/>
      <c r="AIJ244" s="43"/>
      <c r="AIK244" s="43"/>
      <c r="AIL244" s="43"/>
      <c r="AIM244" s="43"/>
      <c r="AIN244" s="43"/>
      <c r="AIO244" s="43"/>
      <c r="AIP244" s="43"/>
      <c r="AIQ244" s="43"/>
      <c r="AIR244" s="43"/>
      <c r="AIS244" s="43"/>
      <c r="AIT244" s="43"/>
      <c r="AIU244" s="43"/>
      <c r="AIV244" s="43"/>
      <c r="AIW244" s="43"/>
      <c r="AIX244" s="43"/>
      <c r="AIY244" s="43"/>
      <c r="AIZ244" s="43"/>
      <c r="AJA244" s="43"/>
      <c r="AJB244" s="43"/>
      <c r="AJC244" s="43"/>
      <c r="AJD244" s="43"/>
      <c r="AJE244" s="43"/>
      <c r="AJF244" s="43"/>
      <c r="AJG244" s="43"/>
      <c r="AJH244" s="43"/>
      <c r="AJI244" s="43"/>
      <c r="AJJ244" s="43"/>
      <c r="AJK244" s="43"/>
      <c r="AJL244" s="43"/>
      <c r="AJM244" s="43"/>
      <c r="AJN244" s="43"/>
      <c r="AJO244" s="43"/>
      <c r="AJP244" s="43"/>
      <c r="AJQ244" s="43"/>
      <c r="AJR244" s="43"/>
      <c r="AJS244" s="43"/>
      <c r="AJT244" s="43"/>
      <c r="AJU244" s="43"/>
      <c r="AJV244" s="43"/>
      <c r="AJW244" s="43"/>
      <c r="AJX244" s="43"/>
      <c r="AJY244" s="43"/>
      <c r="AJZ244" s="43"/>
      <c r="AKA244" s="43"/>
      <c r="AKB244" s="43"/>
      <c r="AKC244" s="43"/>
      <c r="AKD244" s="43"/>
      <c r="AKE244" s="43"/>
      <c r="AKF244" s="43"/>
      <c r="AKG244" s="43"/>
      <c r="AKH244" s="43"/>
      <c r="AKI244" s="43"/>
      <c r="AKJ244" s="43"/>
      <c r="AKK244" s="43"/>
      <c r="AKL244" s="43"/>
      <c r="AKM244" s="43"/>
      <c r="AKN244" s="43"/>
      <c r="AKO244" s="43"/>
      <c r="AKP244" s="43"/>
      <c r="AKQ244" s="43"/>
      <c r="AKR244" s="43"/>
      <c r="AKS244" s="43"/>
      <c r="AKT244" s="43"/>
      <c r="AKU244" s="43"/>
      <c r="AKV244" s="43"/>
      <c r="AKW244" s="43"/>
      <c r="AKX244" s="43"/>
      <c r="AKY244" s="43"/>
      <c r="AKZ244" s="43"/>
      <c r="ALA244" s="43"/>
      <c r="ALB244" s="43"/>
      <c r="ALC244" s="43"/>
      <c r="ALD244" s="43"/>
      <c r="ALE244" s="43"/>
      <c r="ALF244" s="43"/>
      <c r="ALG244" s="43"/>
      <c r="ALH244" s="43"/>
      <c r="ALI244" s="43"/>
      <c r="ALJ244" s="43"/>
      <c r="ALK244" s="43"/>
      <c r="ALL244" s="43"/>
      <c r="ALM244" s="43"/>
      <c r="ALN244" s="43"/>
      <c r="ALO244" s="43"/>
      <c r="ALP244" s="43"/>
      <c r="ALQ244" s="43"/>
      <c r="ALR244" s="43"/>
      <c r="ALS244" s="43"/>
      <c r="ALT244" s="43"/>
      <c r="ALU244" s="43"/>
      <c r="ALV244" s="43"/>
      <c r="ALW244" s="43"/>
      <c r="ALX244" s="43"/>
      <c r="ALY244" s="43"/>
      <c r="ALZ244" s="43"/>
      <c r="AMA244" s="43"/>
      <c r="AMB244" s="43"/>
      <c r="AMC244" s="43"/>
      <c r="AMD244" s="43"/>
      <c r="AME244" s="43"/>
      <c r="AMF244" s="43"/>
      <c r="AMG244" s="43"/>
      <c r="AMH244" s="43"/>
      <c r="AMI244" s="43"/>
      <c r="AMJ244" s="43"/>
      <c r="AMK244" s="43"/>
      <c r="AML244" s="43"/>
      <c r="AMM244" s="43"/>
      <c r="AMN244" s="43"/>
      <c r="AMO244" s="43"/>
      <c r="AMP244" s="43"/>
      <c r="AMQ244" s="43"/>
      <c r="AMR244" s="43"/>
      <c r="AMS244" s="43"/>
      <c r="AMT244" s="43"/>
    </row>
    <row r="245" spans="1:1034" x14ac:dyDescent="0.2">
      <c r="A245" s="326"/>
      <c r="B245" s="46">
        <v>42</v>
      </c>
      <c r="C245" s="47" t="s">
        <v>123</v>
      </c>
      <c r="D245" s="363"/>
      <c r="E245" s="190">
        <v>709</v>
      </c>
      <c r="F245" s="133"/>
      <c r="G245" s="133"/>
      <c r="H245" s="133">
        <v>410</v>
      </c>
      <c r="I245" s="133">
        <v>1</v>
      </c>
      <c r="J245" s="133"/>
      <c r="K245" s="133">
        <v>725</v>
      </c>
      <c r="L245" s="133"/>
      <c r="M245" s="133"/>
      <c r="N245" s="133"/>
      <c r="O245" s="98">
        <f t="shared" si="219"/>
        <v>0</v>
      </c>
      <c r="P245" s="185">
        <v>603</v>
      </c>
      <c r="Q245" s="98">
        <f t="shared" ref="Q245" si="220">P245*$P$9</f>
        <v>180.9</v>
      </c>
      <c r="R245" s="133">
        <v>208</v>
      </c>
      <c r="S245" s="133"/>
      <c r="T245" s="98">
        <v>42</v>
      </c>
      <c r="U245" s="133">
        <v>208</v>
      </c>
      <c r="V245" s="133">
        <v>218.02</v>
      </c>
      <c r="W245" s="133"/>
      <c r="X245" s="133">
        <v>1</v>
      </c>
      <c r="Y245" s="133">
        <v>1</v>
      </c>
      <c r="Z245" s="133">
        <v>1</v>
      </c>
      <c r="AA245" s="133"/>
      <c r="AB245" s="98">
        <f t="shared" si="218"/>
        <v>0</v>
      </c>
      <c r="AC245" s="133">
        <v>208</v>
      </c>
      <c r="AD245" s="133">
        <v>1</v>
      </c>
      <c r="AE245" s="133">
        <v>1</v>
      </c>
      <c r="AF245" s="133">
        <v>1000</v>
      </c>
      <c r="AG245" s="88">
        <f t="shared" ref="AG245" si="221">AF245*$AF$9</f>
        <v>275.60000000000002</v>
      </c>
      <c r="AH245" s="133">
        <v>805</v>
      </c>
      <c r="AI245" s="98">
        <v>400</v>
      </c>
      <c r="AJ245" s="133">
        <v>820.11</v>
      </c>
      <c r="AK245" s="98">
        <f t="shared" ref="AK245" si="222">AJ245*$AJ$9</f>
        <v>637.55351399999995</v>
      </c>
      <c r="AL245" s="98">
        <v>1</v>
      </c>
      <c r="AM245" s="133">
        <v>1</v>
      </c>
      <c r="AN245" s="133"/>
      <c r="AO245" s="190">
        <v>1</v>
      </c>
      <c r="AP245" s="133"/>
      <c r="AQ245" s="133">
        <v>630</v>
      </c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  <c r="IW245" s="43"/>
      <c r="IX245" s="43"/>
      <c r="IY245" s="43"/>
      <c r="IZ245" s="43"/>
      <c r="JA245" s="43"/>
      <c r="JB245" s="43"/>
      <c r="JC245" s="43"/>
      <c r="JD245" s="43"/>
      <c r="JE245" s="43"/>
      <c r="JF245" s="43"/>
      <c r="JG245" s="43"/>
      <c r="JH245" s="43"/>
      <c r="JI245" s="43"/>
      <c r="JJ245" s="43"/>
      <c r="JK245" s="43"/>
      <c r="JL245" s="43"/>
      <c r="JM245" s="43"/>
      <c r="JN245" s="43"/>
      <c r="JO245" s="43"/>
      <c r="JP245" s="43"/>
      <c r="JQ245" s="43"/>
      <c r="JR245" s="43"/>
      <c r="JS245" s="43"/>
      <c r="JT245" s="43"/>
      <c r="JU245" s="43"/>
      <c r="JV245" s="43"/>
      <c r="JW245" s="43"/>
      <c r="JX245" s="43"/>
      <c r="JY245" s="43"/>
      <c r="JZ245" s="43"/>
      <c r="KA245" s="43"/>
      <c r="KB245" s="43"/>
      <c r="KC245" s="43"/>
      <c r="KD245" s="43"/>
      <c r="KE245" s="43"/>
      <c r="KF245" s="43"/>
      <c r="KG245" s="43"/>
      <c r="KH245" s="43"/>
      <c r="KI245" s="43"/>
      <c r="KJ245" s="43"/>
      <c r="KK245" s="43"/>
      <c r="KL245" s="43"/>
      <c r="KM245" s="43"/>
      <c r="KN245" s="43"/>
      <c r="KO245" s="43"/>
      <c r="KP245" s="43"/>
      <c r="KQ245" s="43"/>
      <c r="KR245" s="43"/>
      <c r="KS245" s="43"/>
      <c r="KT245" s="43"/>
      <c r="KU245" s="43"/>
      <c r="KV245" s="43"/>
      <c r="KW245" s="43"/>
      <c r="KX245" s="43"/>
      <c r="KY245" s="43"/>
      <c r="KZ245" s="43"/>
      <c r="LA245" s="43"/>
      <c r="LB245" s="43"/>
      <c r="LC245" s="43"/>
      <c r="LD245" s="43"/>
      <c r="LE245" s="43"/>
      <c r="LF245" s="43"/>
      <c r="LG245" s="43"/>
      <c r="LH245" s="43"/>
      <c r="LI245" s="43"/>
      <c r="LJ245" s="43"/>
      <c r="LK245" s="43"/>
      <c r="LL245" s="43"/>
      <c r="LM245" s="43"/>
      <c r="LN245" s="43"/>
      <c r="LO245" s="43"/>
      <c r="LP245" s="43"/>
      <c r="LQ245" s="43"/>
      <c r="LR245" s="43"/>
      <c r="LS245" s="43"/>
      <c r="LT245" s="43"/>
      <c r="LU245" s="43"/>
      <c r="LV245" s="43"/>
      <c r="LW245" s="43"/>
      <c r="LX245" s="43"/>
      <c r="LY245" s="43"/>
      <c r="LZ245" s="43"/>
      <c r="MA245" s="43"/>
      <c r="MB245" s="43"/>
      <c r="MC245" s="43"/>
      <c r="MD245" s="43"/>
      <c r="ME245" s="43"/>
      <c r="MF245" s="43"/>
      <c r="MG245" s="43"/>
      <c r="MH245" s="43"/>
      <c r="MI245" s="43"/>
      <c r="MJ245" s="43"/>
      <c r="MK245" s="43"/>
      <c r="ML245" s="43"/>
      <c r="MM245" s="43"/>
      <c r="MN245" s="43"/>
      <c r="MO245" s="43"/>
      <c r="MP245" s="43"/>
      <c r="MQ245" s="43"/>
      <c r="MR245" s="43"/>
      <c r="MS245" s="43"/>
      <c r="MT245" s="43"/>
      <c r="MU245" s="43"/>
      <c r="MV245" s="43"/>
      <c r="MW245" s="43"/>
      <c r="MX245" s="43"/>
      <c r="MY245" s="43"/>
      <c r="MZ245" s="43"/>
      <c r="NA245" s="43"/>
      <c r="NB245" s="43"/>
      <c r="NC245" s="43"/>
      <c r="ND245" s="43"/>
      <c r="NE245" s="43"/>
      <c r="NF245" s="43"/>
      <c r="NG245" s="43"/>
      <c r="NH245" s="43"/>
      <c r="NI245" s="43"/>
      <c r="NJ245" s="43"/>
      <c r="NK245" s="43"/>
      <c r="NL245" s="43"/>
      <c r="NM245" s="43"/>
      <c r="NN245" s="43"/>
      <c r="NO245" s="43"/>
      <c r="NP245" s="43"/>
      <c r="NQ245" s="43"/>
      <c r="NR245" s="43"/>
      <c r="NS245" s="43"/>
      <c r="NT245" s="43"/>
      <c r="NU245" s="43"/>
      <c r="NV245" s="43"/>
      <c r="NW245" s="43"/>
      <c r="NX245" s="43"/>
      <c r="NY245" s="43"/>
      <c r="NZ245" s="43"/>
      <c r="OA245" s="43"/>
      <c r="OB245" s="43"/>
      <c r="OC245" s="43"/>
      <c r="OD245" s="43"/>
      <c r="OE245" s="43"/>
      <c r="OF245" s="43"/>
      <c r="OG245" s="43"/>
      <c r="OH245" s="43"/>
      <c r="OI245" s="43"/>
      <c r="OJ245" s="43"/>
      <c r="OK245" s="43"/>
      <c r="OL245" s="43"/>
      <c r="OM245" s="43"/>
      <c r="ON245" s="43"/>
      <c r="OO245" s="43"/>
      <c r="OP245" s="43"/>
      <c r="OQ245" s="43"/>
      <c r="OR245" s="43"/>
      <c r="OS245" s="43"/>
      <c r="OT245" s="43"/>
      <c r="OU245" s="43"/>
      <c r="OV245" s="43"/>
      <c r="OW245" s="43"/>
      <c r="OX245" s="43"/>
      <c r="OY245" s="43"/>
      <c r="OZ245" s="43"/>
      <c r="PA245" s="43"/>
      <c r="PB245" s="43"/>
      <c r="PC245" s="43"/>
      <c r="PD245" s="43"/>
      <c r="PE245" s="43"/>
      <c r="PF245" s="43"/>
      <c r="PG245" s="43"/>
      <c r="PH245" s="43"/>
      <c r="PI245" s="43"/>
      <c r="PJ245" s="43"/>
      <c r="PK245" s="43"/>
      <c r="PL245" s="43"/>
      <c r="PM245" s="43"/>
      <c r="PN245" s="43"/>
      <c r="PO245" s="43"/>
      <c r="PP245" s="43"/>
      <c r="PQ245" s="43"/>
      <c r="PR245" s="43"/>
      <c r="PS245" s="43"/>
      <c r="PT245" s="43"/>
      <c r="PU245" s="43"/>
      <c r="PV245" s="43"/>
      <c r="PW245" s="43"/>
      <c r="PX245" s="43"/>
      <c r="PY245" s="43"/>
      <c r="PZ245" s="43"/>
      <c r="QA245" s="43"/>
      <c r="QB245" s="43"/>
      <c r="QC245" s="43"/>
      <c r="QD245" s="43"/>
      <c r="QE245" s="43"/>
      <c r="QF245" s="43"/>
      <c r="QG245" s="43"/>
      <c r="QH245" s="43"/>
      <c r="QI245" s="43"/>
      <c r="QJ245" s="43"/>
      <c r="QK245" s="43"/>
      <c r="QL245" s="43"/>
      <c r="QM245" s="43"/>
      <c r="QN245" s="43"/>
      <c r="QO245" s="43"/>
      <c r="QP245" s="43"/>
      <c r="QQ245" s="43"/>
      <c r="QR245" s="43"/>
      <c r="QS245" s="43"/>
      <c r="QT245" s="43"/>
      <c r="QU245" s="43"/>
      <c r="QV245" s="43"/>
      <c r="QW245" s="43"/>
      <c r="QX245" s="43"/>
      <c r="QY245" s="43"/>
      <c r="QZ245" s="43"/>
      <c r="RA245" s="43"/>
      <c r="RB245" s="43"/>
      <c r="RC245" s="43"/>
      <c r="RD245" s="43"/>
      <c r="RE245" s="43"/>
      <c r="RF245" s="43"/>
      <c r="RG245" s="43"/>
      <c r="RH245" s="43"/>
      <c r="RI245" s="43"/>
      <c r="RJ245" s="43"/>
      <c r="RK245" s="43"/>
      <c r="RL245" s="43"/>
      <c r="RM245" s="43"/>
      <c r="RN245" s="43"/>
      <c r="RO245" s="43"/>
      <c r="RP245" s="43"/>
      <c r="RQ245" s="43"/>
      <c r="RR245" s="43"/>
      <c r="RS245" s="43"/>
      <c r="RT245" s="43"/>
      <c r="RU245" s="43"/>
      <c r="RV245" s="43"/>
      <c r="RW245" s="43"/>
      <c r="RX245" s="43"/>
      <c r="RY245" s="43"/>
      <c r="RZ245" s="43"/>
      <c r="SA245" s="43"/>
      <c r="SB245" s="43"/>
      <c r="SC245" s="43"/>
      <c r="SD245" s="43"/>
      <c r="SE245" s="43"/>
      <c r="SF245" s="43"/>
      <c r="SG245" s="43"/>
      <c r="SH245" s="43"/>
      <c r="SI245" s="43"/>
      <c r="SJ245" s="43"/>
      <c r="SK245" s="43"/>
      <c r="SL245" s="43"/>
      <c r="SM245" s="43"/>
      <c r="SN245" s="43"/>
      <c r="SO245" s="43"/>
      <c r="SP245" s="43"/>
      <c r="SQ245" s="43"/>
      <c r="SR245" s="43"/>
      <c r="SS245" s="43"/>
      <c r="ST245" s="43"/>
      <c r="SU245" s="43"/>
      <c r="SV245" s="43"/>
      <c r="SW245" s="43"/>
      <c r="SX245" s="43"/>
      <c r="SY245" s="43"/>
      <c r="SZ245" s="43"/>
      <c r="TA245" s="43"/>
      <c r="TB245" s="43"/>
      <c r="TC245" s="43"/>
      <c r="TD245" s="43"/>
      <c r="TE245" s="43"/>
      <c r="TF245" s="43"/>
      <c r="TG245" s="43"/>
      <c r="TH245" s="43"/>
      <c r="TI245" s="43"/>
      <c r="TJ245" s="43"/>
      <c r="TK245" s="43"/>
      <c r="TL245" s="43"/>
      <c r="TM245" s="43"/>
      <c r="TN245" s="43"/>
      <c r="TO245" s="43"/>
      <c r="TP245" s="43"/>
      <c r="TQ245" s="43"/>
      <c r="TR245" s="43"/>
      <c r="TS245" s="43"/>
      <c r="TT245" s="43"/>
      <c r="TU245" s="43"/>
      <c r="TV245" s="43"/>
      <c r="TW245" s="43"/>
      <c r="TX245" s="43"/>
      <c r="TY245" s="43"/>
      <c r="TZ245" s="43"/>
      <c r="UA245" s="43"/>
      <c r="UB245" s="43"/>
      <c r="UC245" s="43"/>
      <c r="UD245" s="43"/>
      <c r="UE245" s="43"/>
      <c r="UF245" s="43"/>
      <c r="UG245" s="43"/>
      <c r="UH245" s="43"/>
      <c r="UI245" s="43"/>
      <c r="UJ245" s="43"/>
      <c r="UK245" s="43"/>
      <c r="UL245" s="43"/>
      <c r="UM245" s="43"/>
      <c r="UN245" s="43"/>
      <c r="UO245" s="43"/>
      <c r="UP245" s="43"/>
      <c r="UQ245" s="43"/>
      <c r="UR245" s="43"/>
      <c r="US245" s="43"/>
      <c r="UT245" s="43"/>
      <c r="UU245" s="43"/>
      <c r="UV245" s="43"/>
      <c r="UW245" s="43"/>
      <c r="UX245" s="43"/>
      <c r="UY245" s="43"/>
      <c r="UZ245" s="43"/>
      <c r="VA245" s="43"/>
      <c r="VB245" s="43"/>
      <c r="VC245" s="43"/>
      <c r="VD245" s="43"/>
      <c r="VE245" s="43"/>
      <c r="VF245" s="43"/>
      <c r="VG245" s="43"/>
      <c r="VH245" s="43"/>
      <c r="VI245" s="43"/>
      <c r="VJ245" s="43"/>
      <c r="VK245" s="43"/>
      <c r="VL245" s="43"/>
      <c r="VM245" s="43"/>
      <c r="VN245" s="43"/>
      <c r="VO245" s="43"/>
      <c r="VP245" s="43"/>
      <c r="VQ245" s="43"/>
      <c r="VR245" s="43"/>
      <c r="VS245" s="43"/>
      <c r="VT245" s="43"/>
      <c r="VU245" s="43"/>
      <c r="VV245" s="43"/>
      <c r="VW245" s="43"/>
      <c r="VX245" s="43"/>
      <c r="VY245" s="43"/>
      <c r="VZ245" s="43"/>
      <c r="WA245" s="43"/>
      <c r="WB245" s="43"/>
      <c r="WC245" s="43"/>
      <c r="WD245" s="43"/>
      <c r="WE245" s="43"/>
      <c r="WF245" s="43"/>
      <c r="WG245" s="43"/>
      <c r="WH245" s="43"/>
      <c r="WI245" s="43"/>
      <c r="WJ245" s="43"/>
      <c r="WK245" s="43"/>
      <c r="WL245" s="43"/>
      <c r="WM245" s="43"/>
      <c r="WN245" s="43"/>
      <c r="WO245" s="43"/>
      <c r="WP245" s="43"/>
      <c r="WQ245" s="43"/>
      <c r="WR245" s="43"/>
      <c r="WS245" s="43"/>
      <c r="WT245" s="43"/>
      <c r="WU245" s="43"/>
      <c r="WV245" s="43"/>
      <c r="WW245" s="43"/>
      <c r="WX245" s="43"/>
      <c r="WY245" s="43"/>
      <c r="WZ245" s="43"/>
      <c r="XA245" s="43"/>
      <c r="XB245" s="43"/>
      <c r="XC245" s="43"/>
      <c r="XD245" s="43"/>
      <c r="XE245" s="43"/>
      <c r="XF245" s="43"/>
      <c r="XG245" s="43"/>
      <c r="XH245" s="43"/>
      <c r="XI245" s="43"/>
      <c r="XJ245" s="43"/>
      <c r="XK245" s="43"/>
      <c r="XL245" s="43"/>
      <c r="XM245" s="43"/>
      <c r="XN245" s="43"/>
      <c r="XO245" s="43"/>
      <c r="XP245" s="43"/>
      <c r="XQ245" s="43"/>
      <c r="XR245" s="43"/>
      <c r="XS245" s="43"/>
      <c r="XT245" s="43"/>
      <c r="XU245" s="43"/>
      <c r="XV245" s="43"/>
      <c r="XW245" s="43"/>
      <c r="XX245" s="43"/>
      <c r="XY245" s="43"/>
      <c r="XZ245" s="43"/>
      <c r="YA245" s="43"/>
      <c r="YB245" s="43"/>
      <c r="YC245" s="43"/>
      <c r="YD245" s="43"/>
      <c r="YE245" s="43"/>
      <c r="YF245" s="43"/>
      <c r="YG245" s="43"/>
      <c r="YH245" s="43"/>
      <c r="YI245" s="43"/>
      <c r="YJ245" s="43"/>
      <c r="YK245" s="43"/>
      <c r="YL245" s="43"/>
      <c r="YM245" s="43"/>
      <c r="YN245" s="43"/>
      <c r="YO245" s="43"/>
      <c r="YP245" s="43"/>
      <c r="YQ245" s="43"/>
      <c r="YR245" s="43"/>
      <c r="YS245" s="43"/>
      <c r="YT245" s="43"/>
      <c r="YU245" s="43"/>
      <c r="YV245" s="43"/>
      <c r="YW245" s="43"/>
      <c r="YX245" s="43"/>
      <c r="YY245" s="43"/>
      <c r="YZ245" s="43"/>
      <c r="ZA245" s="43"/>
      <c r="ZB245" s="43"/>
      <c r="ZC245" s="43"/>
      <c r="ZD245" s="43"/>
      <c r="ZE245" s="43"/>
      <c r="ZF245" s="43"/>
      <c r="ZG245" s="43"/>
      <c r="ZH245" s="43"/>
      <c r="ZI245" s="43"/>
      <c r="ZJ245" s="43"/>
      <c r="ZK245" s="43"/>
      <c r="ZL245" s="43"/>
      <c r="ZM245" s="43"/>
      <c r="ZN245" s="43"/>
      <c r="ZO245" s="43"/>
      <c r="ZP245" s="43"/>
      <c r="ZQ245" s="43"/>
      <c r="ZR245" s="43"/>
      <c r="ZS245" s="43"/>
      <c r="ZT245" s="43"/>
      <c r="ZU245" s="43"/>
      <c r="ZV245" s="43"/>
      <c r="ZW245" s="43"/>
      <c r="ZX245" s="43"/>
      <c r="ZY245" s="43"/>
      <c r="ZZ245" s="43"/>
      <c r="AAA245" s="43"/>
      <c r="AAB245" s="43"/>
      <c r="AAC245" s="43"/>
      <c r="AAD245" s="43"/>
      <c r="AAE245" s="43"/>
      <c r="AAF245" s="43"/>
      <c r="AAG245" s="43"/>
      <c r="AAH245" s="43"/>
      <c r="AAI245" s="43"/>
      <c r="AAJ245" s="43"/>
      <c r="AAK245" s="43"/>
      <c r="AAL245" s="43"/>
      <c r="AAM245" s="43"/>
      <c r="AAN245" s="43"/>
      <c r="AAO245" s="43"/>
      <c r="AAP245" s="43"/>
      <c r="AAQ245" s="43"/>
      <c r="AAR245" s="43"/>
      <c r="AAS245" s="43"/>
      <c r="AAT245" s="43"/>
      <c r="AAU245" s="43"/>
      <c r="AAV245" s="43"/>
      <c r="AAW245" s="43"/>
      <c r="AAX245" s="43"/>
      <c r="AAY245" s="43"/>
      <c r="AAZ245" s="43"/>
      <c r="ABA245" s="43"/>
      <c r="ABB245" s="43"/>
      <c r="ABC245" s="43"/>
      <c r="ABD245" s="43"/>
      <c r="ABE245" s="43"/>
      <c r="ABF245" s="43"/>
      <c r="ABG245" s="43"/>
      <c r="ABH245" s="43"/>
      <c r="ABI245" s="43"/>
      <c r="ABJ245" s="43"/>
      <c r="ABK245" s="43"/>
      <c r="ABL245" s="43"/>
      <c r="ABM245" s="43"/>
      <c r="ABN245" s="43"/>
      <c r="ABO245" s="43"/>
      <c r="ABP245" s="43"/>
      <c r="ABQ245" s="43"/>
      <c r="ABR245" s="43"/>
      <c r="ABS245" s="43"/>
      <c r="ABT245" s="43"/>
      <c r="ABU245" s="43"/>
      <c r="ABV245" s="43"/>
      <c r="ABW245" s="43"/>
      <c r="ABX245" s="43"/>
      <c r="ABY245" s="43"/>
      <c r="ABZ245" s="43"/>
      <c r="ACA245" s="43"/>
      <c r="ACB245" s="43"/>
      <c r="ACC245" s="43"/>
      <c r="ACD245" s="43"/>
      <c r="ACE245" s="43"/>
      <c r="ACF245" s="43"/>
      <c r="ACG245" s="43"/>
      <c r="ACH245" s="43"/>
      <c r="ACI245" s="43"/>
      <c r="ACJ245" s="43"/>
      <c r="ACK245" s="43"/>
      <c r="ACL245" s="43"/>
      <c r="ACM245" s="43"/>
      <c r="ACN245" s="43"/>
      <c r="ACO245" s="43"/>
      <c r="ACP245" s="43"/>
      <c r="ACQ245" s="43"/>
      <c r="ACR245" s="43"/>
      <c r="ACS245" s="43"/>
      <c r="ACT245" s="43"/>
      <c r="ACU245" s="43"/>
      <c r="ACV245" s="43"/>
      <c r="ACW245" s="43"/>
      <c r="ACX245" s="43"/>
      <c r="ACY245" s="43"/>
      <c r="ACZ245" s="43"/>
      <c r="ADA245" s="43"/>
      <c r="ADB245" s="43"/>
      <c r="ADC245" s="43"/>
      <c r="ADD245" s="43"/>
      <c r="ADE245" s="43"/>
      <c r="ADF245" s="43"/>
      <c r="ADG245" s="43"/>
      <c r="ADH245" s="43"/>
      <c r="ADI245" s="43"/>
      <c r="ADJ245" s="43"/>
      <c r="ADK245" s="43"/>
      <c r="ADL245" s="43"/>
      <c r="ADM245" s="43"/>
      <c r="ADN245" s="43"/>
      <c r="ADO245" s="43"/>
      <c r="ADP245" s="43"/>
      <c r="ADQ245" s="43"/>
      <c r="ADR245" s="43"/>
      <c r="ADS245" s="43"/>
      <c r="ADT245" s="43"/>
      <c r="ADU245" s="43"/>
      <c r="ADV245" s="43"/>
      <c r="ADW245" s="43"/>
      <c r="ADX245" s="43"/>
      <c r="ADY245" s="43"/>
      <c r="ADZ245" s="43"/>
      <c r="AEA245" s="43"/>
      <c r="AEB245" s="43"/>
      <c r="AEC245" s="43"/>
      <c r="AED245" s="43"/>
      <c r="AEE245" s="43"/>
      <c r="AEF245" s="43"/>
      <c r="AEG245" s="43"/>
      <c r="AEH245" s="43"/>
      <c r="AEI245" s="43"/>
      <c r="AEJ245" s="43"/>
      <c r="AEK245" s="43"/>
      <c r="AEL245" s="43"/>
      <c r="AEM245" s="43"/>
      <c r="AEN245" s="43"/>
      <c r="AEO245" s="43"/>
      <c r="AEP245" s="43"/>
      <c r="AEQ245" s="43"/>
      <c r="AER245" s="43"/>
      <c r="AES245" s="43"/>
      <c r="AET245" s="43"/>
      <c r="AEU245" s="43"/>
      <c r="AEV245" s="43"/>
      <c r="AEW245" s="43"/>
      <c r="AEX245" s="43"/>
      <c r="AEY245" s="43"/>
      <c r="AEZ245" s="43"/>
      <c r="AFA245" s="43"/>
      <c r="AFB245" s="43"/>
      <c r="AFC245" s="43"/>
      <c r="AFD245" s="43"/>
      <c r="AFE245" s="43"/>
      <c r="AFF245" s="43"/>
      <c r="AFG245" s="43"/>
      <c r="AFH245" s="43"/>
      <c r="AFI245" s="43"/>
      <c r="AFJ245" s="43"/>
      <c r="AFK245" s="43"/>
      <c r="AFL245" s="43"/>
      <c r="AFM245" s="43"/>
      <c r="AFN245" s="43"/>
      <c r="AFO245" s="43"/>
      <c r="AFP245" s="43"/>
      <c r="AFQ245" s="43"/>
      <c r="AFR245" s="43"/>
      <c r="AFS245" s="43"/>
      <c r="AFT245" s="43"/>
      <c r="AFU245" s="43"/>
      <c r="AFV245" s="43"/>
      <c r="AFW245" s="43"/>
      <c r="AFX245" s="43"/>
      <c r="AFY245" s="43"/>
      <c r="AFZ245" s="43"/>
      <c r="AGA245" s="43"/>
      <c r="AGB245" s="43"/>
      <c r="AGC245" s="43"/>
      <c r="AGD245" s="43"/>
      <c r="AGE245" s="43"/>
      <c r="AGF245" s="43"/>
      <c r="AGG245" s="43"/>
      <c r="AGH245" s="43"/>
      <c r="AGI245" s="43"/>
      <c r="AGJ245" s="43"/>
      <c r="AGK245" s="43"/>
      <c r="AGL245" s="43"/>
      <c r="AGM245" s="43"/>
      <c r="AGN245" s="43"/>
      <c r="AGO245" s="43"/>
      <c r="AGP245" s="43"/>
      <c r="AGQ245" s="43"/>
      <c r="AGR245" s="43"/>
      <c r="AGS245" s="43"/>
      <c r="AGT245" s="43"/>
      <c r="AGU245" s="43"/>
      <c r="AGV245" s="43"/>
      <c r="AGW245" s="43"/>
      <c r="AGX245" s="43"/>
      <c r="AGY245" s="43"/>
      <c r="AGZ245" s="43"/>
      <c r="AHA245" s="43"/>
      <c r="AHB245" s="43"/>
      <c r="AHC245" s="43"/>
      <c r="AHD245" s="43"/>
      <c r="AHE245" s="43"/>
      <c r="AHF245" s="43"/>
      <c r="AHG245" s="43"/>
      <c r="AHH245" s="43"/>
      <c r="AHI245" s="43"/>
      <c r="AHJ245" s="43"/>
      <c r="AHK245" s="43"/>
      <c r="AHL245" s="43"/>
      <c r="AHM245" s="43"/>
      <c r="AHN245" s="43"/>
      <c r="AHO245" s="43"/>
      <c r="AHP245" s="43"/>
      <c r="AHQ245" s="43"/>
      <c r="AHR245" s="43"/>
      <c r="AHS245" s="43"/>
      <c r="AHT245" s="43"/>
      <c r="AHU245" s="43"/>
      <c r="AHV245" s="43"/>
      <c r="AHW245" s="43"/>
      <c r="AHX245" s="43"/>
      <c r="AHY245" s="43"/>
      <c r="AHZ245" s="43"/>
      <c r="AIA245" s="43"/>
      <c r="AIB245" s="43"/>
      <c r="AIC245" s="43"/>
      <c r="AID245" s="43"/>
      <c r="AIE245" s="43"/>
      <c r="AIF245" s="43"/>
      <c r="AIG245" s="43"/>
      <c r="AIH245" s="43"/>
      <c r="AII245" s="43"/>
      <c r="AIJ245" s="43"/>
      <c r="AIK245" s="43"/>
      <c r="AIL245" s="43"/>
      <c r="AIM245" s="43"/>
      <c r="AIN245" s="43"/>
      <c r="AIO245" s="43"/>
      <c r="AIP245" s="43"/>
      <c r="AIQ245" s="43"/>
      <c r="AIR245" s="43"/>
      <c r="AIS245" s="43"/>
      <c r="AIT245" s="43"/>
      <c r="AIU245" s="43"/>
      <c r="AIV245" s="43"/>
      <c r="AIW245" s="43"/>
      <c r="AIX245" s="43"/>
      <c r="AIY245" s="43"/>
      <c r="AIZ245" s="43"/>
      <c r="AJA245" s="43"/>
      <c r="AJB245" s="43"/>
      <c r="AJC245" s="43"/>
      <c r="AJD245" s="43"/>
      <c r="AJE245" s="43"/>
      <c r="AJF245" s="43"/>
      <c r="AJG245" s="43"/>
      <c r="AJH245" s="43"/>
      <c r="AJI245" s="43"/>
      <c r="AJJ245" s="43"/>
      <c r="AJK245" s="43"/>
      <c r="AJL245" s="43"/>
      <c r="AJM245" s="43"/>
      <c r="AJN245" s="43"/>
      <c r="AJO245" s="43"/>
      <c r="AJP245" s="43"/>
      <c r="AJQ245" s="43"/>
      <c r="AJR245" s="43"/>
      <c r="AJS245" s="43"/>
      <c r="AJT245" s="43"/>
      <c r="AJU245" s="43"/>
      <c r="AJV245" s="43"/>
      <c r="AJW245" s="43"/>
      <c r="AJX245" s="43"/>
      <c r="AJY245" s="43"/>
      <c r="AJZ245" s="43"/>
      <c r="AKA245" s="43"/>
      <c r="AKB245" s="43"/>
      <c r="AKC245" s="43"/>
      <c r="AKD245" s="43"/>
      <c r="AKE245" s="43"/>
      <c r="AKF245" s="43"/>
      <c r="AKG245" s="43"/>
      <c r="AKH245" s="43"/>
      <c r="AKI245" s="43"/>
      <c r="AKJ245" s="43"/>
      <c r="AKK245" s="43"/>
      <c r="AKL245" s="43"/>
      <c r="AKM245" s="43"/>
      <c r="AKN245" s="43"/>
      <c r="AKO245" s="43"/>
      <c r="AKP245" s="43"/>
      <c r="AKQ245" s="43"/>
      <c r="AKR245" s="43"/>
      <c r="AKS245" s="43"/>
      <c r="AKT245" s="43"/>
      <c r="AKU245" s="43"/>
      <c r="AKV245" s="43"/>
      <c r="AKW245" s="43"/>
      <c r="AKX245" s="43"/>
      <c r="AKY245" s="43"/>
      <c r="AKZ245" s="43"/>
      <c r="ALA245" s="43"/>
      <c r="ALB245" s="43"/>
      <c r="ALC245" s="43"/>
      <c r="ALD245" s="43"/>
      <c r="ALE245" s="43"/>
      <c r="ALF245" s="43"/>
      <c r="ALG245" s="43"/>
      <c r="ALH245" s="43"/>
      <c r="ALI245" s="43"/>
      <c r="ALJ245" s="43"/>
      <c r="ALK245" s="43"/>
      <c r="ALL245" s="43"/>
      <c r="ALM245" s="43"/>
      <c r="ALN245" s="43"/>
      <c r="ALO245" s="43"/>
      <c r="ALP245" s="43"/>
      <c r="ALQ245" s="43"/>
      <c r="ALR245" s="43"/>
      <c r="ALS245" s="43"/>
      <c r="ALT245" s="43"/>
      <c r="ALU245" s="43"/>
      <c r="ALV245" s="43"/>
      <c r="ALW245" s="43"/>
      <c r="ALX245" s="43"/>
      <c r="ALY245" s="43"/>
      <c r="ALZ245" s="43"/>
      <c r="AMA245" s="43"/>
      <c r="AMB245" s="43"/>
      <c r="AMC245" s="43"/>
      <c r="AMD245" s="43"/>
      <c r="AME245" s="43"/>
      <c r="AMF245" s="43"/>
      <c r="AMG245" s="43"/>
      <c r="AMH245" s="43"/>
      <c r="AMI245" s="43"/>
      <c r="AMJ245" s="43"/>
      <c r="AMK245" s="43"/>
      <c r="AML245" s="43"/>
      <c r="AMM245" s="43"/>
      <c r="AMN245" s="43"/>
      <c r="AMO245" s="43"/>
      <c r="AMP245" s="43"/>
      <c r="AMQ245" s="43"/>
      <c r="AMR245" s="43"/>
      <c r="AMS245" s="43"/>
      <c r="AMT245" s="43"/>
    </row>
    <row r="246" spans="1:1034" hidden="1" x14ac:dyDescent="0.2">
      <c r="A246" s="326" t="s">
        <v>299</v>
      </c>
      <c r="B246" s="41">
        <v>48</v>
      </c>
      <c r="C246" s="42" t="s">
        <v>27</v>
      </c>
      <c r="D246" s="388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  <c r="IW246" s="43"/>
      <c r="IX246" s="43"/>
      <c r="IY246" s="43"/>
      <c r="IZ246" s="43"/>
      <c r="JA246" s="43"/>
      <c r="JB246" s="43"/>
      <c r="JC246" s="43"/>
      <c r="JD246" s="43"/>
      <c r="JE246" s="43"/>
      <c r="JF246" s="43"/>
      <c r="JG246" s="43"/>
      <c r="JH246" s="43"/>
      <c r="JI246" s="43"/>
      <c r="JJ246" s="43"/>
      <c r="JK246" s="43"/>
      <c r="JL246" s="43"/>
      <c r="JM246" s="43"/>
      <c r="JN246" s="43"/>
      <c r="JO246" s="43"/>
      <c r="JP246" s="43"/>
      <c r="JQ246" s="43"/>
      <c r="JR246" s="43"/>
      <c r="JS246" s="43"/>
      <c r="JT246" s="43"/>
      <c r="JU246" s="43"/>
      <c r="JV246" s="43"/>
      <c r="JW246" s="43"/>
      <c r="JX246" s="43"/>
      <c r="JY246" s="43"/>
      <c r="JZ246" s="43"/>
      <c r="KA246" s="43"/>
      <c r="KB246" s="43"/>
      <c r="KC246" s="43"/>
      <c r="KD246" s="43"/>
      <c r="KE246" s="43"/>
      <c r="KF246" s="43"/>
      <c r="KG246" s="43"/>
      <c r="KH246" s="43"/>
      <c r="KI246" s="43"/>
      <c r="KJ246" s="43"/>
      <c r="KK246" s="43"/>
      <c r="KL246" s="43"/>
      <c r="KM246" s="43"/>
      <c r="KN246" s="43"/>
      <c r="KO246" s="43"/>
      <c r="KP246" s="43"/>
      <c r="KQ246" s="43"/>
      <c r="KR246" s="43"/>
      <c r="KS246" s="43"/>
      <c r="KT246" s="43"/>
      <c r="KU246" s="43"/>
      <c r="KV246" s="43"/>
      <c r="KW246" s="43"/>
      <c r="KX246" s="43"/>
      <c r="KY246" s="43"/>
      <c r="KZ246" s="43"/>
      <c r="LA246" s="43"/>
      <c r="LB246" s="43"/>
      <c r="LC246" s="43"/>
      <c r="LD246" s="43"/>
      <c r="LE246" s="43"/>
      <c r="LF246" s="43"/>
      <c r="LG246" s="43"/>
      <c r="LH246" s="43"/>
      <c r="LI246" s="43"/>
      <c r="LJ246" s="43"/>
      <c r="LK246" s="43"/>
      <c r="LL246" s="43"/>
      <c r="LM246" s="43"/>
      <c r="LN246" s="43"/>
      <c r="LO246" s="43"/>
      <c r="LP246" s="43"/>
      <c r="LQ246" s="43"/>
      <c r="LR246" s="43"/>
      <c r="LS246" s="43"/>
      <c r="LT246" s="43"/>
      <c r="LU246" s="43"/>
      <c r="LV246" s="43"/>
      <c r="LW246" s="43"/>
      <c r="LX246" s="43"/>
      <c r="LY246" s="43"/>
      <c r="LZ246" s="43"/>
      <c r="MA246" s="43"/>
      <c r="MB246" s="43"/>
      <c r="MC246" s="43"/>
      <c r="MD246" s="43"/>
      <c r="ME246" s="43"/>
      <c r="MF246" s="43"/>
      <c r="MG246" s="43"/>
      <c r="MH246" s="43"/>
      <c r="MI246" s="43"/>
      <c r="MJ246" s="43"/>
      <c r="MK246" s="43"/>
      <c r="ML246" s="43"/>
      <c r="MM246" s="43"/>
      <c r="MN246" s="43"/>
      <c r="MO246" s="43"/>
      <c r="MP246" s="43"/>
      <c r="MQ246" s="43"/>
      <c r="MR246" s="43"/>
      <c r="MS246" s="43"/>
      <c r="MT246" s="43"/>
      <c r="MU246" s="43"/>
      <c r="MV246" s="43"/>
      <c r="MW246" s="43"/>
      <c r="MX246" s="43"/>
      <c r="MY246" s="43"/>
      <c r="MZ246" s="43"/>
      <c r="NA246" s="43"/>
      <c r="NB246" s="43"/>
      <c r="NC246" s="43"/>
      <c r="ND246" s="43"/>
      <c r="NE246" s="43"/>
      <c r="NF246" s="43"/>
      <c r="NG246" s="43"/>
      <c r="NH246" s="43"/>
      <c r="NI246" s="43"/>
      <c r="NJ246" s="43"/>
      <c r="NK246" s="43"/>
      <c r="NL246" s="43"/>
      <c r="NM246" s="43"/>
      <c r="NN246" s="43"/>
      <c r="NO246" s="43"/>
      <c r="NP246" s="43"/>
      <c r="NQ246" s="43"/>
      <c r="NR246" s="43"/>
      <c r="NS246" s="43"/>
      <c r="NT246" s="43"/>
      <c r="NU246" s="43"/>
      <c r="NV246" s="43"/>
      <c r="NW246" s="43"/>
      <c r="NX246" s="43"/>
      <c r="NY246" s="43"/>
      <c r="NZ246" s="43"/>
      <c r="OA246" s="43"/>
      <c r="OB246" s="43"/>
      <c r="OC246" s="43"/>
      <c r="OD246" s="43"/>
      <c r="OE246" s="43"/>
      <c r="OF246" s="43"/>
      <c r="OG246" s="43"/>
      <c r="OH246" s="43"/>
      <c r="OI246" s="43"/>
      <c r="OJ246" s="43"/>
      <c r="OK246" s="43"/>
      <c r="OL246" s="43"/>
      <c r="OM246" s="43"/>
      <c r="ON246" s="43"/>
      <c r="OO246" s="43"/>
      <c r="OP246" s="43"/>
      <c r="OQ246" s="43"/>
      <c r="OR246" s="43"/>
      <c r="OS246" s="43"/>
      <c r="OT246" s="43"/>
      <c r="OU246" s="43"/>
      <c r="OV246" s="43"/>
      <c r="OW246" s="43"/>
      <c r="OX246" s="43"/>
      <c r="OY246" s="43"/>
      <c r="OZ246" s="43"/>
      <c r="PA246" s="43"/>
      <c r="PB246" s="43"/>
      <c r="PC246" s="43"/>
      <c r="PD246" s="43"/>
      <c r="PE246" s="43"/>
      <c r="PF246" s="43"/>
      <c r="PG246" s="43"/>
      <c r="PH246" s="43"/>
      <c r="PI246" s="43"/>
      <c r="PJ246" s="43"/>
      <c r="PK246" s="43"/>
      <c r="PL246" s="43"/>
      <c r="PM246" s="43"/>
      <c r="PN246" s="43"/>
      <c r="PO246" s="43"/>
      <c r="PP246" s="43"/>
      <c r="PQ246" s="43"/>
      <c r="PR246" s="43"/>
      <c r="PS246" s="43"/>
      <c r="PT246" s="43"/>
      <c r="PU246" s="43"/>
      <c r="PV246" s="43"/>
      <c r="PW246" s="43"/>
      <c r="PX246" s="43"/>
      <c r="PY246" s="43"/>
      <c r="PZ246" s="43"/>
      <c r="QA246" s="43"/>
      <c r="QB246" s="43"/>
      <c r="QC246" s="43"/>
      <c r="QD246" s="43"/>
      <c r="QE246" s="43"/>
      <c r="QF246" s="43"/>
      <c r="QG246" s="43"/>
      <c r="QH246" s="43"/>
      <c r="QI246" s="43"/>
      <c r="QJ246" s="43"/>
      <c r="QK246" s="43"/>
      <c r="QL246" s="43"/>
      <c r="QM246" s="43"/>
      <c r="QN246" s="43"/>
      <c r="QO246" s="43"/>
      <c r="QP246" s="43"/>
      <c r="QQ246" s="43"/>
      <c r="QR246" s="43"/>
      <c r="QS246" s="43"/>
      <c r="QT246" s="43"/>
      <c r="QU246" s="43"/>
      <c r="QV246" s="43"/>
      <c r="QW246" s="43"/>
      <c r="QX246" s="43"/>
      <c r="QY246" s="43"/>
      <c r="QZ246" s="43"/>
      <c r="RA246" s="43"/>
      <c r="RB246" s="43"/>
      <c r="RC246" s="43"/>
      <c r="RD246" s="43"/>
      <c r="RE246" s="43"/>
      <c r="RF246" s="43"/>
      <c r="RG246" s="43"/>
      <c r="RH246" s="43"/>
      <c r="RI246" s="43"/>
      <c r="RJ246" s="43"/>
      <c r="RK246" s="43"/>
      <c r="RL246" s="43"/>
      <c r="RM246" s="43"/>
      <c r="RN246" s="43"/>
      <c r="RO246" s="43"/>
      <c r="RP246" s="43"/>
      <c r="RQ246" s="43"/>
      <c r="RR246" s="43"/>
      <c r="RS246" s="43"/>
      <c r="RT246" s="43"/>
      <c r="RU246" s="43"/>
      <c r="RV246" s="43"/>
      <c r="RW246" s="43"/>
      <c r="RX246" s="43"/>
      <c r="RY246" s="43"/>
      <c r="RZ246" s="43"/>
      <c r="SA246" s="43"/>
      <c r="SB246" s="43"/>
      <c r="SC246" s="43"/>
      <c r="SD246" s="43"/>
      <c r="SE246" s="43"/>
      <c r="SF246" s="43"/>
      <c r="SG246" s="43"/>
      <c r="SH246" s="43"/>
      <c r="SI246" s="43"/>
      <c r="SJ246" s="43"/>
      <c r="SK246" s="43"/>
      <c r="SL246" s="43"/>
      <c r="SM246" s="43"/>
      <c r="SN246" s="43"/>
      <c r="SO246" s="43"/>
      <c r="SP246" s="43"/>
      <c r="SQ246" s="43"/>
      <c r="SR246" s="43"/>
      <c r="SS246" s="43"/>
      <c r="ST246" s="43"/>
      <c r="SU246" s="43"/>
      <c r="SV246" s="43"/>
      <c r="SW246" s="43"/>
      <c r="SX246" s="43"/>
      <c r="SY246" s="43"/>
      <c r="SZ246" s="43"/>
      <c r="TA246" s="43"/>
      <c r="TB246" s="43"/>
      <c r="TC246" s="43"/>
      <c r="TD246" s="43"/>
      <c r="TE246" s="43"/>
      <c r="TF246" s="43"/>
      <c r="TG246" s="43"/>
      <c r="TH246" s="43"/>
      <c r="TI246" s="43"/>
      <c r="TJ246" s="43"/>
      <c r="TK246" s="43"/>
      <c r="TL246" s="43"/>
      <c r="TM246" s="43"/>
      <c r="TN246" s="43"/>
      <c r="TO246" s="43"/>
      <c r="TP246" s="43"/>
      <c r="TQ246" s="43"/>
      <c r="TR246" s="43"/>
      <c r="TS246" s="43"/>
      <c r="TT246" s="43"/>
      <c r="TU246" s="43"/>
      <c r="TV246" s="43"/>
      <c r="TW246" s="43"/>
      <c r="TX246" s="43"/>
      <c r="TY246" s="43"/>
      <c r="TZ246" s="43"/>
      <c r="UA246" s="43"/>
      <c r="UB246" s="43"/>
      <c r="UC246" s="43"/>
      <c r="UD246" s="43"/>
      <c r="UE246" s="43"/>
      <c r="UF246" s="43"/>
      <c r="UG246" s="43"/>
      <c r="UH246" s="43"/>
      <c r="UI246" s="43"/>
      <c r="UJ246" s="43"/>
      <c r="UK246" s="43"/>
      <c r="UL246" s="43"/>
      <c r="UM246" s="43"/>
      <c r="UN246" s="43"/>
      <c r="UO246" s="43"/>
      <c r="UP246" s="43"/>
      <c r="UQ246" s="43"/>
      <c r="UR246" s="43"/>
      <c r="US246" s="43"/>
      <c r="UT246" s="43"/>
      <c r="UU246" s="43"/>
      <c r="UV246" s="43"/>
      <c r="UW246" s="43"/>
      <c r="UX246" s="43"/>
      <c r="UY246" s="43"/>
      <c r="UZ246" s="43"/>
      <c r="VA246" s="43"/>
      <c r="VB246" s="43"/>
      <c r="VC246" s="43"/>
      <c r="VD246" s="43"/>
      <c r="VE246" s="43"/>
      <c r="VF246" s="43"/>
      <c r="VG246" s="43"/>
      <c r="VH246" s="43"/>
      <c r="VI246" s="43"/>
      <c r="VJ246" s="43"/>
      <c r="VK246" s="43"/>
      <c r="VL246" s="43"/>
      <c r="VM246" s="43"/>
      <c r="VN246" s="43"/>
      <c r="VO246" s="43"/>
      <c r="VP246" s="43"/>
      <c r="VQ246" s="43"/>
      <c r="VR246" s="43"/>
      <c r="VS246" s="43"/>
      <c r="VT246" s="43"/>
      <c r="VU246" s="43"/>
      <c r="VV246" s="43"/>
      <c r="VW246" s="43"/>
      <c r="VX246" s="43"/>
      <c r="VY246" s="43"/>
      <c r="VZ246" s="43"/>
      <c r="WA246" s="43"/>
      <c r="WB246" s="43"/>
      <c r="WC246" s="43"/>
      <c r="WD246" s="43"/>
      <c r="WE246" s="43"/>
      <c r="WF246" s="43"/>
      <c r="WG246" s="43"/>
      <c r="WH246" s="43"/>
      <c r="WI246" s="43"/>
      <c r="WJ246" s="43"/>
      <c r="WK246" s="43"/>
      <c r="WL246" s="43"/>
      <c r="WM246" s="43"/>
      <c r="WN246" s="43"/>
      <c r="WO246" s="43"/>
      <c r="WP246" s="43"/>
      <c r="WQ246" s="43"/>
      <c r="WR246" s="43"/>
      <c r="WS246" s="43"/>
      <c r="WT246" s="43"/>
      <c r="WU246" s="43"/>
      <c r="WV246" s="43"/>
      <c r="WW246" s="43"/>
      <c r="WX246" s="43"/>
      <c r="WY246" s="43"/>
      <c r="WZ246" s="43"/>
      <c r="XA246" s="43"/>
      <c r="XB246" s="43"/>
      <c r="XC246" s="43"/>
      <c r="XD246" s="43"/>
      <c r="XE246" s="43"/>
      <c r="XF246" s="43"/>
      <c r="XG246" s="43"/>
      <c r="XH246" s="43"/>
      <c r="XI246" s="43"/>
      <c r="XJ246" s="43"/>
      <c r="XK246" s="43"/>
      <c r="XL246" s="43"/>
      <c r="XM246" s="43"/>
      <c r="XN246" s="43"/>
      <c r="XO246" s="43"/>
      <c r="XP246" s="43"/>
      <c r="XQ246" s="43"/>
      <c r="XR246" s="43"/>
      <c r="XS246" s="43"/>
      <c r="XT246" s="43"/>
      <c r="XU246" s="43"/>
      <c r="XV246" s="43"/>
      <c r="XW246" s="43"/>
      <c r="XX246" s="43"/>
      <c r="XY246" s="43"/>
      <c r="XZ246" s="43"/>
      <c r="YA246" s="43"/>
      <c r="YB246" s="43"/>
      <c r="YC246" s="43"/>
      <c r="YD246" s="43"/>
      <c r="YE246" s="43"/>
      <c r="YF246" s="43"/>
      <c r="YG246" s="43"/>
      <c r="YH246" s="43"/>
      <c r="YI246" s="43"/>
      <c r="YJ246" s="43"/>
      <c r="YK246" s="43"/>
      <c r="YL246" s="43"/>
      <c r="YM246" s="43"/>
      <c r="YN246" s="43"/>
      <c r="YO246" s="43"/>
      <c r="YP246" s="43"/>
      <c r="YQ246" s="43"/>
      <c r="YR246" s="43"/>
      <c r="YS246" s="43"/>
      <c r="YT246" s="43"/>
      <c r="YU246" s="43"/>
      <c r="YV246" s="43"/>
      <c r="YW246" s="43"/>
      <c r="YX246" s="43"/>
      <c r="YY246" s="43"/>
      <c r="YZ246" s="43"/>
      <c r="ZA246" s="43"/>
      <c r="ZB246" s="43"/>
      <c r="ZC246" s="43"/>
      <c r="ZD246" s="43"/>
      <c r="ZE246" s="43"/>
      <c r="ZF246" s="43"/>
      <c r="ZG246" s="43"/>
      <c r="ZH246" s="43"/>
      <c r="ZI246" s="43"/>
      <c r="ZJ246" s="43"/>
      <c r="ZK246" s="43"/>
      <c r="ZL246" s="43"/>
      <c r="ZM246" s="43"/>
      <c r="ZN246" s="43"/>
      <c r="ZO246" s="43"/>
      <c r="ZP246" s="43"/>
      <c r="ZQ246" s="43"/>
      <c r="ZR246" s="43"/>
      <c r="ZS246" s="43"/>
      <c r="ZT246" s="43"/>
      <c r="ZU246" s="43"/>
      <c r="ZV246" s="43"/>
      <c r="ZW246" s="43"/>
      <c r="ZX246" s="43"/>
      <c r="ZY246" s="43"/>
      <c r="ZZ246" s="43"/>
      <c r="AAA246" s="43"/>
      <c r="AAB246" s="43"/>
      <c r="AAC246" s="43"/>
      <c r="AAD246" s="43"/>
      <c r="AAE246" s="43"/>
      <c r="AAF246" s="43"/>
      <c r="AAG246" s="43"/>
      <c r="AAH246" s="43"/>
      <c r="AAI246" s="43"/>
      <c r="AAJ246" s="43"/>
      <c r="AAK246" s="43"/>
      <c r="AAL246" s="43"/>
      <c r="AAM246" s="43"/>
      <c r="AAN246" s="43"/>
      <c r="AAO246" s="43"/>
      <c r="AAP246" s="43"/>
      <c r="AAQ246" s="43"/>
      <c r="AAR246" s="43"/>
      <c r="AAS246" s="43"/>
      <c r="AAT246" s="43"/>
      <c r="AAU246" s="43"/>
      <c r="AAV246" s="43"/>
      <c r="AAW246" s="43"/>
      <c r="AAX246" s="43"/>
      <c r="AAY246" s="43"/>
      <c r="AAZ246" s="43"/>
      <c r="ABA246" s="43"/>
      <c r="ABB246" s="43"/>
      <c r="ABC246" s="43"/>
      <c r="ABD246" s="43"/>
      <c r="ABE246" s="43"/>
      <c r="ABF246" s="43"/>
      <c r="ABG246" s="43"/>
      <c r="ABH246" s="43"/>
      <c r="ABI246" s="43"/>
      <c r="ABJ246" s="43"/>
      <c r="ABK246" s="43"/>
      <c r="ABL246" s="43"/>
      <c r="ABM246" s="43"/>
      <c r="ABN246" s="43"/>
      <c r="ABO246" s="43"/>
      <c r="ABP246" s="43"/>
      <c r="ABQ246" s="43"/>
      <c r="ABR246" s="43"/>
      <c r="ABS246" s="43"/>
      <c r="ABT246" s="43"/>
      <c r="ABU246" s="43"/>
      <c r="ABV246" s="43"/>
      <c r="ABW246" s="43"/>
      <c r="ABX246" s="43"/>
      <c r="ABY246" s="43"/>
      <c r="ABZ246" s="43"/>
      <c r="ACA246" s="43"/>
      <c r="ACB246" s="43"/>
      <c r="ACC246" s="43"/>
      <c r="ACD246" s="43"/>
      <c r="ACE246" s="43"/>
      <c r="ACF246" s="43"/>
      <c r="ACG246" s="43"/>
      <c r="ACH246" s="43"/>
      <c r="ACI246" s="43"/>
      <c r="ACJ246" s="43"/>
      <c r="ACK246" s="43"/>
      <c r="ACL246" s="43"/>
      <c r="ACM246" s="43"/>
      <c r="ACN246" s="43"/>
      <c r="ACO246" s="43"/>
      <c r="ACP246" s="43"/>
      <c r="ACQ246" s="43"/>
      <c r="ACR246" s="43"/>
      <c r="ACS246" s="43"/>
      <c r="ACT246" s="43"/>
      <c r="ACU246" s="43"/>
      <c r="ACV246" s="43"/>
      <c r="ACW246" s="43"/>
      <c r="ACX246" s="43"/>
      <c r="ACY246" s="43"/>
      <c r="ACZ246" s="43"/>
      <c r="ADA246" s="43"/>
      <c r="ADB246" s="43"/>
      <c r="ADC246" s="43"/>
      <c r="ADD246" s="43"/>
      <c r="ADE246" s="43"/>
      <c r="ADF246" s="43"/>
      <c r="ADG246" s="43"/>
      <c r="ADH246" s="43"/>
      <c r="ADI246" s="43"/>
      <c r="ADJ246" s="43"/>
      <c r="ADK246" s="43"/>
      <c r="ADL246" s="43"/>
      <c r="ADM246" s="43"/>
      <c r="ADN246" s="43"/>
      <c r="ADO246" s="43"/>
      <c r="ADP246" s="43"/>
      <c r="ADQ246" s="43"/>
      <c r="ADR246" s="43"/>
      <c r="ADS246" s="43"/>
      <c r="ADT246" s="43"/>
      <c r="ADU246" s="43"/>
      <c r="ADV246" s="43"/>
      <c r="ADW246" s="43"/>
      <c r="ADX246" s="43"/>
      <c r="ADY246" s="43"/>
      <c r="ADZ246" s="43"/>
      <c r="AEA246" s="43"/>
      <c r="AEB246" s="43"/>
      <c r="AEC246" s="43"/>
      <c r="AED246" s="43"/>
      <c r="AEE246" s="43"/>
      <c r="AEF246" s="43"/>
      <c r="AEG246" s="43"/>
      <c r="AEH246" s="43"/>
      <c r="AEI246" s="43"/>
      <c r="AEJ246" s="43"/>
      <c r="AEK246" s="43"/>
      <c r="AEL246" s="43"/>
      <c r="AEM246" s="43"/>
      <c r="AEN246" s="43"/>
      <c r="AEO246" s="43"/>
      <c r="AEP246" s="43"/>
      <c r="AEQ246" s="43"/>
      <c r="AER246" s="43"/>
      <c r="AES246" s="43"/>
      <c r="AET246" s="43"/>
      <c r="AEU246" s="43"/>
      <c r="AEV246" s="43"/>
      <c r="AEW246" s="43"/>
      <c r="AEX246" s="43"/>
      <c r="AEY246" s="43"/>
      <c r="AEZ246" s="43"/>
      <c r="AFA246" s="43"/>
      <c r="AFB246" s="43"/>
      <c r="AFC246" s="43"/>
      <c r="AFD246" s="43"/>
      <c r="AFE246" s="43"/>
      <c r="AFF246" s="43"/>
      <c r="AFG246" s="43"/>
      <c r="AFH246" s="43"/>
      <c r="AFI246" s="43"/>
      <c r="AFJ246" s="43"/>
      <c r="AFK246" s="43"/>
      <c r="AFL246" s="43"/>
      <c r="AFM246" s="43"/>
      <c r="AFN246" s="43"/>
      <c r="AFO246" s="43"/>
      <c r="AFP246" s="43"/>
      <c r="AFQ246" s="43"/>
      <c r="AFR246" s="43"/>
      <c r="AFS246" s="43"/>
      <c r="AFT246" s="43"/>
      <c r="AFU246" s="43"/>
      <c r="AFV246" s="43"/>
      <c r="AFW246" s="43"/>
      <c r="AFX246" s="43"/>
      <c r="AFY246" s="43"/>
      <c r="AFZ246" s="43"/>
      <c r="AGA246" s="43"/>
      <c r="AGB246" s="43"/>
      <c r="AGC246" s="43"/>
      <c r="AGD246" s="43"/>
      <c r="AGE246" s="43"/>
      <c r="AGF246" s="43"/>
      <c r="AGG246" s="43"/>
      <c r="AGH246" s="43"/>
      <c r="AGI246" s="43"/>
      <c r="AGJ246" s="43"/>
      <c r="AGK246" s="43"/>
      <c r="AGL246" s="43"/>
      <c r="AGM246" s="43"/>
      <c r="AGN246" s="43"/>
      <c r="AGO246" s="43"/>
      <c r="AGP246" s="43"/>
      <c r="AGQ246" s="43"/>
      <c r="AGR246" s="43"/>
      <c r="AGS246" s="43"/>
      <c r="AGT246" s="43"/>
      <c r="AGU246" s="43"/>
      <c r="AGV246" s="43"/>
      <c r="AGW246" s="43"/>
      <c r="AGX246" s="43"/>
      <c r="AGY246" s="43"/>
      <c r="AGZ246" s="43"/>
      <c r="AHA246" s="43"/>
      <c r="AHB246" s="43"/>
      <c r="AHC246" s="43"/>
      <c r="AHD246" s="43"/>
      <c r="AHE246" s="43"/>
      <c r="AHF246" s="43"/>
      <c r="AHG246" s="43"/>
      <c r="AHH246" s="43"/>
      <c r="AHI246" s="43"/>
      <c r="AHJ246" s="43"/>
      <c r="AHK246" s="43"/>
      <c r="AHL246" s="43"/>
      <c r="AHM246" s="43"/>
      <c r="AHN246" s="43"/>
      <c r="AHO246" s="43"/>
      <c r="AHP246" s="43"/>
      <c r="AHQ246" s="43"/>
      <c r="AHR246" s="43"/>
      <c r="AHS246" s="43"/>
      <c r="AHT246" s="43"/>
      <c r="AHU246" s="43"/>
      <c r="AHV246" s="43"/>
      <c r="AHW246" s="43"/>
      <c r="AHX246" s="43"/>
      <c r="AHY246" s="43"/>
      <c r="AHZ246" s="43"/>
      <c r="AIA246" s="43"/>
      <c r="AIB246" s="43"/>
      <c r="AIC246" s="43"/>
      <c r="AID246" s="43"/>
      <c r="AIE246" s="43"/>
      <c r="AIF246" s="43"/>
      <c r="AIG246" s="43"/>
      <c r="AIH246" s="43"/>
      <c r="AII246" s="43"/>
      <c r="AIJ246" s="43"/>
      <c r="AIK246" s="43"/>
      <c r="AIL246" s="43"/>
      <c r="AIM246" s="43"/>
      <c r="AIN246" s="43"/>
      <c r="AIO246" s="43"/>
      <c r="AIP246" s="43"/>
      <c r="AIQ246" s="43"/>
      <c r="AIR246" s="43"/>
      <c r="AIS246" s="43"/>
      <c r="AIT246" s="43"/>
      <c r="AIU246" s="43"/>
      <c r="AIV246" s="43"/>
      <c r="AIW246" s="43"/>
      <c r="AIX246" s="43"/>
      <c r="AIY246" s="43"/>
      <c r="AIZ246" s="43"/>
      <c r="AJA246" s="43"/>
      <c r="AJB246" s="43"/>
      <c r="AJC246" s="43"/>
      <c r="AJD246" s="43"/>
      <c r="AJE246" s="43"/>
      <c r="AJF246" s="43"/>
      <c r="AJG246" s="43"/>
      <c r="AJH246" s="43"/>
      <c r="AJI246" s="43"/>
      <c r="AJJ246" s="43"/>
      <c r="AJK246" s="43"/>
      <c r="AJL246" s="43"/>
      <c r="AJM246" s="43"/>
      <c r="AJN246" s="43"/>
      <c r="AJO246" s="43"/>
      <c r="AJP246" s="43"/>
      <c r="AJQ246" s="43"/>
      <c r="AJR246" s="43"/>
      <c r="AJS246" s="43"/>
      <c r="AJT246" s="43"/>
      <c r="AJU246" s="43"/>
      <c r="AJV246" s="43"/>
      <c r="AJW246" s="43"/>
      <c r="AJX246" s="43"/>
      <c r="AJY246" s="43"/>
      <c r="AJZ246" s="43"/>
      <c r="AKA246" s="43"/>
      <c r="AKB246" s="43"/>
      <c r="AKC246" s="43"/>
      <c r="AKD246" s="43"/>
      <c r="AKE246" s="43"/>
      <c r="AKF246" s="43"/>
      <c r="AKG246" s="43"/>
      <c r="AKH246" s="43"/>
      <c r="AKI246" s="43"/>
      <c r="AKJ246" s="43"/>
      <c r="AKK246" s="43"/>
      <c r="AKL246" s="43"/>
      <c r="AKM246" s="43"/>
      <c r="AKN246" s="43"/>
      <c r="AKO246" s="43"/>
      <c r="AKP246" s="43"/>
      <c r="AKQ246" s="43"/>
      <c r="AKR246" s="43"/>
      <c r="AKS246" s="43"/>
      <c r="AKT246" s="43"/>
      <c r="AKU246" s="43"/>
      <c r="AKV246" s="43"/>
      <c r="AKW246" s="43"/>
      <c r="AKX246" s="43"/>
      <c r="AKY246" s="43"/>
      <c r="AKZ246" s="43"/>
      <c r="ALA246" s="43"/>
      <c r="ALB246" s="43"/>
      <c r="ALC246" s="43"/>
      <c r="ALD246" s="43"/>
      <c r="ALE246" s="43"/>
      <c r="ALF246" s="43"/>
      <c r="ALG246" s="43"/>
      <c r="ALH246" s="43"/>
      <c r="ALI246" s="43"/>
      <c r="ALJ246" s="43"/>
      <c r="ALK246" s="43"/>
      <c r="ALL246" s="43"/>
      <c r="ALM246" s="43"/>
      <c r="ALN246" s="43"/>
      <c r="ALO246" s="43"/>
      <c r="ALP246" s="43"/>
      <c r="ALQ246" s="43"/>
      <c r="ALR246" s="43"/>
      <c r="ALS246" s="43"/>
      <c r="ALT246" s="43"/>
      <c r="ALU246" s="43"/>
      <c r="ALV246" s="43"/>
      <c r="ALW246" s="43"/>
      <c r="ALX246" s="43"/>
      <c r="ALY246" s="43"/>
      <c r="ALZ246" s="43"/>
      <c r="AMA246" s="43"/>
      <c r="AMB246" s="43"/>
      <c r="AMC246" s="43"/>
      <c r="AMD246" s="43"/>
      <c r="AME246" s="43"/>
      <c r="AMF246" s="43"/>
      <c r="AMG246" s="43"/>
      <c r="AMH246" s="43"/>
      <c r="AMI246" s="43"/>
      <c r="AMJ246" s="43"/>
      <c r="AMK246" s="43"/>
      <c r="AML246" s="43"/>
      <c r="AMM246" s="43"/>
      <c r="AMN246" s="43"/>
      <c r="AMO246" s="43"/>
      <c r="AMP246" s="43"/>
      <c r="AMQ246" s="43"/>
      <c r="AMR246" s="43"/>
      <c r="AMS246" s="43"/>
      <c r="AMT246" s="43"/>
    </row>
    <row r="247" spans="1:1034" hidden="1" x14ac:dyDescent="0.2">
      <c r="A247" s="326"/>
      <c r="B247" s="44">
        <v>53</v>
      </c>
      <c r="C247" s="45" t="s">
        <v>73</v>
      </c>
      <c r="D247" s="388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  <c r="IW247" s="43"/>
      <c r="IX247" s="43"/>
      <c r="IY247" s="43"/>
      <c r="IZ247" s="43"/>
      <c r="JA247" s="43"/>
      <c r="JB247" s="43"/>
      <c r="JC247" s="43"/>
      <c r="JD247" s="43"/>
      <c r="JE247" s="43"/>
      <c r="JF247" s="43"/>
      <c r="JG247" s="43"/>
      <c r="JH247" s="43"/>
      <c r="JI247" s="43"/>
      <c r="JJ247" s="43"/>
      <c r="JK247" s="43"/>
      <c r="JL247" s="43"/>
      <c r="JM247" s="43"/>
      <c r="JN247" s="43"/>
      <c r="JO247" s="43"/>
      <c r="JP247" s="43"/>
      <c r="JQ247" s="43"/>
      <c r="JR247" s="43"/>
      <c r="JS247" s="43"/>
      <c r="JT247" s="43"/>
      <c r="JU247" s="43"/>
      <c r="JV247" s="43"/>
      <c r="JW247" s="43"/>
      <c r="JX247" s="43"/>
      <c r="JY247" s="43"/>
      <c r="JZ247" s="43"/>
      <c r="KA247" s="43"/>
      <c r="KB247" s="43"/>
      <c r="KC247" s="43"/>
      <c r="KD247" s="43"/>
      <c r="KE247" s="43"/>
      <c r="KF247" s="43"/>
      <c r="KG247" s="43"/>
      <c r="KH247" s="43"/>
      <c r="KI247" s="43"/>
      <c r="KJ247" s="43"/>
      <c r="KK247" s="43"/>
      <c r="KL247" s="43"/>
      <c r="KM247" s="43"/>
      <c r="KN247" s="43"/>
      <c r="KO247" s="43"/>
      <c r="KP247" s="43"/>
      <c r="KQ247" s="43"/>
      <c r="KR247" s="43"/>
      <c r="KS247" s="43"/>
      <c r="KT247" s="43"/>
      <c r="KU247" s="43"/>
      <c r="KV247" s="43"/>
      <c r="KW247" s="43"/>
      <c r="KX247" s="43"/>
      <c r="KY247" s="43"/>
      <c r="KZ247" s="43"/>
      <c r="LA247" s="43"/>
      <c r="LB247" s="43"/>
      <c r="LC247" s="43"/>
      <c r="LD247" s="43"/>
      <c r="LE247" s="43"/>
      <c r="LF247" s="43"/>
      <c r="LG247" s="43"/>
      <c r="LH247" s="43"/>
      <c r="LI247" s="43"/>
      <c r="LJ247" s="43"/>
      <c r="LK247" s="43"/>
      <c r="LL247" s="43"/>
      <c r="LM247" s="43"/>
      <c r="LN247" s="43"/>
      <c r="LO247" s="43"/>
      <c r="LP247" s="43"/>
      <c r="LQ247" s="43"/>
      <c r="LR247" s="43"/>
      <c r="LS247" s="43"/>
      <c r="LT247" s="43"/>
      <c r="LU247" s="43"/>
      <c r="LV247" s="43"/>
      <c r="LW247" s="43"/>
      <c r="LX247" s="43"/>
      <c r="LY247" s="43"/>
      <c r="LZ247" s="43"/>
      <c r="MA247" s="43"/>
      <c r="MB247" s="43"/>
      <c r="MC247" s="43"/>
      <c r="MD247" s="43"/>
      <c r="ME247" s="43"/>
      <c r="MF247" s="43"/>
      <c r="MG247" s="43"/>
      <c r="MH247" s="43"/>
      <c r="MI247" s="43"/>
      <c r="MJ247" s="43"/>
      <c r="MK247" s="43"/>
      <c r="ML247" s="43"/>
      <c r="MM247" s="43"/>
      <c r="MN247" s="43"/>
      <c r="MO247" s="43"/>
      <c r="MP247" s="43"/>
      <c r="MQ247" s="43"/>
      <c r="MR247" s="43"/>
      <c r="MS247" s="43"/>
      <c r="MT247" s="43"/>
      <c r="MU247" s="43"/>
      <c r="MV247" s="43"/>
      <c r="MW247" s="43"/>
      <c r="MX247" s="43"/>
      <c r="MY247" s="43"/>
      <c r="MZ247" s="43"/>
      <c r="NA247" s="43"/>
      <c r="NB247" s="43"/>
      <c r="NC247" s="43"/>
      <c r="ND247" s="43"/>
      <c r="NE247" s="43"/>
      <c r="NF247" s="43"/>
      <c r="NG247" s="43"/>
      <c r="NH247" s="43"/>
      <c r="NI247" s="43"/>
      <c r="NJ247" s="43"/>
      <c r="NK247" s="43"/>
      <c r="NL247" s="43"/>
      <c r="NM247" s="43"/>
      <c r="NN247" s="43"/>
      <c r="NO247" s="43"/>
      <c r="NP247" s="43"/>
      <c r="NQ247" s="43"/>
      <c r="NR247" s="43"/>
      <c r="NS247" s="43"/>
      <c r="NT247" s="43"/>
      <c r="NU247" s="43"/>
      <c r="NV247" s="43"/>
      <c r="NW247" s="43"/>
      <c r="NX247" s="43"/>
      <c r="NY247" s="43"/>
      <c r="NZ247" s="43"/>
      <c r="OA247" s="43"/>
      <c r="OB247" s="43"/>
      <c r="OC247" s="43"/>
      <c r="OD247" s="43"/>
      <c r="OE247" s="43"/>
      <c r="OF247" s="43"/>
      <c r="OG247" s="43"/>
      <c r="OH247" s="43"/>
      <c r="OI247" s="43"/>
      <c r="OJ247" s="43"/>
      <c r="OK247" s="43"/>
      <c r="OL247" s="43"/>
      <c r="OM247" s="43"/>
      <c r="ON247" s="43"/>
      <c r="OO247" s="43"/>
      <c r="OP247" s="43"/>
      <c r="OQ247" s="43"/>
      <c r="OR247" s="43"/>
      <c r="OS247" s="43"/>
      <c r="OT247" s="43"/>
      <c r="OU247" s="43"/>
      <c r="OV247" s="43"/>
      <c r="OW247" s="43"/>
      <c r="OX247" s="43"/>
      <c r="OY247" s="43"/>
      <c r="OZ247" s="43"/>
      <c r="PA247" s="43"/>
      <c r="PB247" s="43"/>
      <c r="PC247" s="43"/>
      <c r="PD247" s="43"/>
      <c r="PE247" s="43"/>
      <c r="PF247" s="43"/>
      <c r="PG247" s="43"/>
      <c r="PH247" s="43"/>
      <c r="PI247" s="43"/>
      <c r="PJ247" s="43"/>
      <c r="PK247" s="43"/>
      <c r="PL247" s="43"/>
      <c r="PM247" s="43"/>
      <c r="PN247" s="43"/>
      <c r="PO247" s="43"/>
      <c r="PP247" s="43"/>
      <c r="PQ247" s="43"/>
      <c r="PR247" s="43"/>
      <c r="PS247" s="43"/>
      <c r="PT247" s="43"/>
      <c r="PU247" s="43"/>
      <c r="PV247" s="43"/>
      <c r="PW247" s="43"/>
      <c r="PX247" s="43"/>
      <c r="PY247" s="43"/>
      <c r="PZ247" s="43"/>
      <c r="QA247" s="43"/>
      <c r="QB247" s="43"/>
      <c r="QC247" s="43"/>
      <c r="QD247" s="43"/>
      <c r="QE247" s="43"/>
      <c r="QF247" s="43"/>
      <c r="QG247" s="43"/>
      <c r="QH247" s="43"/>
      <c r="QI247" s="43"/>
      <c r="QJ247" s="43"/>
      <c r="QK247" s="43"/>
      <c r="QL247" s="43"/>
      <c r="QM247" s="43"/>
      <c r="QN247" s="43"/>
      <c r="QO247" s="43"/>
      <c r="QP247" s="43"/>
      <c r="QQ247" s="43"/>
      <c r="QR247" s="43"/>
      <c r="QS247" s="43"/>
      <c r="QT247" s="43"/>
      <c r="QU247" s="43"/>
      <c r="QV247" s="43"/>
      <c r="QW247" s="43"/>
      <c r="QX247" s="43"/>
      <c r="QY247" s="43"/>
      <c r="QZ247" s="43"/>
      <c r="RA247" s="43"/>
      <c r="RB247" s="43"/>
      <c r="RC247" s="43"/>
      <c r="RD247" s="43"/>
      <c r="RE247" s="43"/>
      <c r="RF247" s="43"/>
      <c r="RG247" s="43"/>
      <c r="RH247" s="43"/>
      <c r="RI247" s="43"/>
      <c r="RJ247" s="43"/>
      <c r="RK247" s="43"/>
      <c r="RL247" s="43"/>
      <c r="RM247" s="43"/>
      <c r="RN247" s="43"/>
      <c r="RO247" s="43"/>
      <c r="RP247" s="43"/>
      <c r="RQ247" s="43"/>
      <c r="RR247" s="43"/>
      <c r="RS247" s="43"/>
      <c r="RT247" s="43"/>
      <c r="RU247" s="43"/>
      <c r="RV247" s="43"/>
      <c r="RW247" s="43"/>
      <c r="RX247" s="43"/>
      <c r="RY247" s="43"/>
      <c r="RZ247" s="43"/>
      <c r="SA247" s="43"/>
      <c r="SB247" s="43"/>
      <c r="SC247" s="43"/>
      <c r="SD247" s="43"/>
      <c r="SE247" s="43"/>
      <c r="SF247" s="43"/>
      <c r="SG247" s="43"/>
      <c r="SH247" s="43"/>
      <c r="SI247" s="43"/>
      <c r="SJ247" s="43"/>
      <c r="SK247" s="43"/>
      <c r="SL247" s="43"/>
      <c r="SM247" s="43"/>
      <c r="SN247" s="43"/>
      <c r="SO247" s="43"/>
      <c r="SP247" s="43"/>
      <c r="SQ247" s="43"/>
      <c r="SR247" s="43"/>
      <c r="SS247" s="43"/>
      <c r="ST247" s="43"/>
      <c r="SU247" s="43"/>
      <c r="SV247" s="43"/>
      <c r="SW247" s="43"/>
      <c r="SX247" s="43"/>
      <c r="SY247" s="43"/>
      <c r="SZ247" s="43"/>
      <c r="TA247" s="43"/>
      <c r="TB247" s="43"/>
      <c r="TC247" s="43"/>
      <c r="TD247" s="43"/>
      <c r="TE247" s="43"/>
      <c r="TF247" s="43"/>
      <c r="TG247" s="43"/>
      <c r="TH247" s="43"/>
      <c r="TI247" s="43"/>
      <c r="TJ247" s="43"/>
      <c r="TK247" s="43"/>
      <c r="TL247" s="43"/>
      <c r="TM247" s="43"/>
      <c r="TN247" s="43"/>
      <c r="TO247" s="43"/>
      <c r="TP247" s="43"/>
      <c r="TQ247" s="43"/>
      <c r="TR247" s="43"/>
      <c r="TS247" s="43"/>
      <c r="TT247" s="43"/>
      <c r="TU247" s="43"/>
      <c r="TV247" s="43"/>
      <c r="TW247" s="43"/>
      <c r="TX247" s="43"/>
      <c r="TY247" s="43"/>
      <c r="TZ247" s="43"/>
      <c r="UA247" s="43"/>
      <c r="UB247" s="43"/>
      <c r="UC247" s="43"/>
      <c r="UD247" s="43"/>
      <c r="UE247" s="43"/>
      <c r="UF247" s="43"/>
      <c r="UG247" s="43"/>
      <c r="UH247" s="43"/>
      <c r="UI247" s="43"/>
      <c r="UJ247" s="43"/>
      <c r="UK247" s="43"/>
      <c r="UL247" s="43"/>
      <c r="UM247" s="43"/>
      <c r="UN247" s="43"/>
      <c r="UO247" s="43"/>
      <c r="UP247" s="43"/>
      <c r="UQ247" s="43"/>
      <c r="UR247" s="43"/>
      <c r="US247" s="43"/>
      <c r="UT247" s="43"/>
      <c r="UU247" s="43"/>
      <c r="UV247" s="43"/>
      <c r="UW247" s="43"/>
      <c r="UX247" s="43"/>
      <c r="UY247" s="43"/>
      <c r="UZ247" s="43"/>
      <c r="VA247" s="43"/>
      <c r="VB247" s="43"/>
      <c r="VC247" s="43"/>
      <c r="VD247" s="43"/>
      <c r="VE247" s="43"/>
      <c r="VF247" s="43"/>
      <c r="VG247" s="43"/>
      <c r="VH247" s="43"/>
      <c r="VI247" s="43"/>
      <c r="VJ247" s="43"/>
      <c r="VK247" s="43"/>
      <c r="VL247" s="43"/>
      <c r="VM247" s="43"/>
      <c r="VN247" s="43"/>
      <c r="VO247" s="43"/>
      <c r="VP247" s="43"/>
      <c r="VQ247" s="43"/>
      <c r="VR247" s="43"/>
      <c r="VS247" s="43"/>
      <c r="VT247" s="43"/>
      <c r="VU247" s="43"/>
      <c r="VV247" s="43"/>
      <c r="VW247" s="43"/>
      <c r="VX247" s="43"/>
      <c r="VY247" s="43"/>
      <c r="VZ247" s="43"/>
      <c r="WA247" s="43"/>
      <c r="WB247" s="43"/>
      <c r="WC247" s="43"/>
      <c r="WD247" s="43"/>
      <c r="WE247" s="43"/>
      <c r="WF247" s="43"/>
      <c r="WG247" s="43"/>
      <c r="WH247" s="43"/>
      <c r="WI247" s="43"/>
      <c r="WJ247" s="43"/>
      <c r="WK247" s="43"/>
      <c r="WL247" s="43"/>
      <c r="WM247" s="43"/>
      <c r="WN247" s="43"/>
      <c r="WO247" s="43"/>
      <c r="WP247" s="43"/>
      <c r="WQ247" s="43"/>
      <c r="WR247" s="43"/>
      <c r="WS247" s="43"/>
      <c r="WT247" s="43"/>
      <c r="WU247" s="43"/>
      <c r="WV247" s="43"/>
      <c r="WW247" s="43"/>
      <c r="WX247" s="43"/>
      <c r="WY247" s="43"/>
      <c r="WZ247" s="43"/>
      <c r="XA247" s="43"/>
      <c r="XB247" s="43"/>
      <c r="XC247" s="43"/>
      <c r="XD247" s="43"/>
      <c r="XE247" s="43"/>
      <c r="XF247" s="43"/>
      <c r="XG247" s="43"/>
      <c r="XH247" s="43"/>
      <c r="XI247" s="43"/>
      <c r="XJ247" s="43"/>
      <c r="XK247" s="43"/>
      <c r="XL247" s="43"/>
      <c r="XM247" s="43"/>
      <c r="XN247" s="43"/>
      <c r="XO247" s="43"/>
      <c r="XP247" s="43"/>
      <c r="XQ247" s="43"/>
      <c r="XR247" s="43"/>
      <c r="XS247" s="43"/>
      <c r="XT247" s="43"/>
      <c r="XU247" s="43"/>
      <c r="XV247" s="43"/>
      <c r="XW247" s="43"/>
      <c r="XX247" s="43"/>
      <c r="XY247" s="43"/>
      <c r="XZ247" s="43"/>
      <c r="YA247" s="43"/>
      <c r="YB247" s="43"/>
      <c r="YC247" s="43"/>
      <c r="YD247" s="43"/>
      <c r="YE247" s="43"/>
      <c r="YF247" s="43"/>
      <c r="YG247" s="43"/>
      <c r="YH247" s="43"/>
      <c r="YI247" s="43"/>
      <c r="YJ247" s="43"/>
      <c r="YK247" s="43"/>
      <c r="YL247" s="43"/>
      <c r="YM247" s="43"/>
      <c r="YN247" s="43"/>
      <c r="YO247" s="43"/>
      <c r="YP247" s="43"/>
      <c r="YQ247" s="43"/>
      <c r="YR247" s="43"/>
      <c r="YS247" s="43"/>
      <c r="YT247" s="43"/>
      <c r="YU247" s="43"/>
      <c r="YV247" s="43"/>
      <c r="YW247" s="43"/>
      <c r="YX247" s="43"/>
      <c r="YY247" s="43"/>
      <c r="YZ247" s="43"/>
      <c r="ZA247" s="43"/>
      <c r="ZB247" s="43"/>
      <c r="ZC247" s="43"/>
      <c r="ZD247" s="43"/>
      <c r="ZE247" s="43"/>
      <c r="ZF247" s="43"/>
      <c r="ZG247" s="43"/>
      <c r="ZH247" s="43"/>
      <c r="ZI247" s="43"/>
      <c r="ZJ247" s="43"/>
      <c r="ZK247" s="43"/>
      <c r="ZL247" s="43"/>
      <c r="ZM247" s="43"/>
      <c r="ZN247" s="43"/>
      <c r="ZO247" s="43"/>
      <c r="ZP247" s="43"/>
      <c r="ZQ247" s="43"/>
      <c r="ZR247" s="43"/>
      <c r="ZS247" s="43"/>
      <c r="ZT247" s="43"/>
      <c r="ZU247" s="43"/>
      <c r="ZV247" s="43"/>
      <c r="ZW247" s="43"/>
      <c r="ZX247" s="43"/>
      <c r="ZY247" s="43"/>
      <c r="ZZ247" s="43"/>
      <c r="AAA247" s="43"/>
      <c r="AAB247" s="43"/>
      <c r="AAC247" s="43"/>
      <c r="AAD247" s="43"/>
      <c r="AAE247" s="43"/>
      <c r="AAF247" s="43"/>
      <c r="AAG247" s="43"/>
      <c r="AAH247" s="43"/>
      <c r="AAI247" s="43"/>
      <c r="AAJ247" s="43"/>
      <c r="AAK247" s="43"/>
      <c r="AAL247" s="43"/>
      <c r="AAM247" s="43"/>
      <c r="AAN247" s="43"/>
      <c r="AAO247" s="43"/>
      <c r="AAP247" s="43"/>
      <c r="AAQ247" s="43"/>
      <c r="AAR247" s="43"/>
      <c r="AAS247" s="43"/>
      <c r="AAT247" s="43"/>
      <c r="AAU247" s="43"/>
      <c r="AAV247" s="43"/>
      <c r="AAW247" s="43"/>
      <c r="AAX247" s="43"/>
      <c r="AAY247" s="43"/>
      <c r="AAZ247" s="43"/>
      <c r="ABA247" s="43"/>
      <c r="ABB247" s="43"/>
      <c r="ABC247" s="43"/>
      <c r="ABD247" s="43"/>
      <c r="ABE247" s="43"/>
      <c r="ABF247" s="43"/>
      <c r="ABG247" s="43"/>
      <c r="ABH247" s="43"/>
      <c r="ABI247" s="43"/>
      <c r="ABJ247" s="43"/>
      <c r="ABK247" s="43"/>
      <c r="ABL247" s="43"/>
      <c r="ABM247" s="43"/>
      <c r="ABN247" s="43"/>
      <c r="ABO247" s="43"/>
      <c r="ABP247" s="43"/>
      <c r="ABQ247" s="43"/>
      <c r="ABR247" s="43"/>
      <c r="ABS247" s="43"/>
      <c r="ABT247" s="43"/>
      <c r="ABU247" s="43"/>
      <c r="ABV247" s="43"/>
      <c r="ABW247" s="43"/>
      <c r="ABX247" s="43"/>
      <c r="ABY247" s="43"/>
      <c r="ABZ247" s="43"/>
      <c r="ACA247" s="43"/>
      <c r="ACB247" s="43"/>
      <c r="ACC247" s="43"/>
      <c r="ACD247" s="43"/>
      <c r="ACE247" s="43"/>
      <c r="ACF247" s="43"/>
      <c r="ACG247" s="43"/>
      <c r="ACH247" s="43"/>
      <c r="ACI247" s="43"/>
      <c r="ACJ247" s="43"/>
      <c r="ACK247" s="43"/>
      <c r="ACL247" s="43"/>
      <c r="ACM247" s="43"/>
      <c r="ACN247" s="43"/>
      <c r="ACO247" s="43"/>
      <c r="ACP247" s="43"/>
      <c r="ACQ247" s="43"/>
      <c r="ACR247" s="43"/>
      <c r="ACS247" s="43"/>
      <c r="ACT247" s="43"/>
      <c r="ACU247" s="43"/>
      <c r="ACV247" s="43"/>
      <c r="ACW247" s="43"/>
      <c r="ACX247" s="43"/>
      <c r="ACY247" s="43"/>
      <c r="ACZ247" s="43"/>
      <c r="ADA247" s="43"/>
      <c r="ADB247" s="43"/>
      <c r="ADC247" s="43"/>
      <c r="ADD247" s="43"/>
      <c r="ADE247" s="43"/>
      <c r="ADF247" s="43"/>
      <c r="ADG247" s="43"/>
      <c r="ADH247" s="43"/>
      <c r="ADI247" s="43"/>
      <c r="ADJ247" s="43"/>
      <c r="ADK247" s="43"/>
      <c r="ADL247" s="43"/>
      <c r="ADM247" s="43"/>
      <c r="ADN247" s="43"/>
      <c r="ADO247" s="43"/>
      <c r="ADP247" s="43"/>
      <c r="ADQ247" s="43"/>
      <c r="ADR247" s="43"/>
      <c r="ADS247" s="43"/>
      <c r="ADT247" s="43"/>
      <c r="ADU247" s="43"/>
      <c r="ADV247" s="43"/>
      <c r="ADW247" s="43"/>
      <c r="ADX247" s="43"/>
      <c r="ADY247" s="43"/>
      <c r="ADZ247" s="43"/>
      <c r="AEA247" s="43"/>
      <c r="AEB247" s="43"/>
      <c r="AEC247" s="43"/>
      <c r="AED247" s="43"/>
      <c r="AEE247" s="43"/>
      <c r="AEF247" s="43"/>
      <c r="AEG247" s="43"/>
      <c r="AEH247" s="43"/>
      <c r="AEI247" s="43"/>
      <c r="AEJ247" s="43"/>
      <c r="AEK247" s="43"/>
      <c r="AEL247" s="43"/>
      <c r="AEM247" s="43"/>
      <c r="AEN247" s="43"/>
      <c r="AEO247" s="43"/>
      <c r="AEP247" s="43"/>
      <c r="AEQ247" s="43"/>
      <c r="AER247" s="43"/>
      <c r="AES247" s="43"/>
      <c r="AET247" s="43"/>
      <c r="AEU247" s="43"/>
      <c r="AEV247" s="43"/>
      <c r="AEW247" s="43"/>
      <c r="AEX247" s="43"/>
      <c r="AEY247" s="43"/>
      <c r="AEZ247" s="43"/>
      <c r="AFA247" s="43"/>
      <c r="AFB247" s="43"/>
      <c r="AFC247" s="43"/>
      <c r="AFD247" s="43"/>
      <c r="AFE247" s="43"/>
      <c r="AFF247" s="43"/>
      <c r="AFG247" s="43"/>
      <c r="AFH247" s="43"/>
      <c r="AFI247" s="43"/>
      <c r="AFJ247" s="43"/>
      <c r="AFK247" s="43"/>
      <c r="AFL247" s="43"/>
      <c r="AFM247" s="43"/>
      <c r="AFN247" s="43"/>
      <c r="AFO247" s="43"/>
      <c r="AFP247" s="43"/>
      <c r="AFQ247" s="43"/>
      <c r="AFR247" s="43"/>
      <c r="AFS247" s="43"/>
      <c r="AFT247" s="43"/>
      <c r="AFU247" s="43"/>
      <c r="AFV247" s="43"/>
      <c r="AFW247" s="43"/>
      <c r="AFX247" s="43"/>
      <c r="AFY247" s="43"/>
      <c r="AFZ247" s="43"/>
      <c r="AGA247" s="43"/>
      <c r="AGB247" s="43"/>
      <c r="AGC247" s="43"/>
      <c r="AGD247" s="43"/>
      <c r="AGE247" s="43"/>
      <c r="AGF247" s="43"/>
      <c r="AGG247" s="43"/>
      <c r="AGH247" s="43"/>
      <c r="AGI247" s="43"/>
      <c r="AGJ247" s="43"/>
      <c r="AGK247" s="43"/>
      <c r="AGL247" s="43"/>
      <c r="AGM247" s="43"/>
      <c r="AGN247" s="43"/>
      <c r="AGO247" s="43"/>
      <c r="AGP247" s="43"/>
      <c r="AGQ247" s="43"/>
      <c r="AGR247" s="43"/>
      <c r="AGS247" s="43"/>
      <c r="AGT247" s="43"/>
      <c r="AGU247" s="43"/>
      <c r="AGV247" s="43"/>
      <c r="AGW247" s="43"/>
      <c r="AGX247" s="43"/>
      <c r="AGY247" s="43"/>
      <c r="AGZ247" s="43"/>
      <c r="AHA247" s="43"/>
      <c r="AHB247" s="43"/>
      <c r="AHC247" s="43"/>
      <c r="AHD247" s="43"/>
      <c r="AHE247" s="43"/>
      <c r="AHF247" s="43"/>
      <c r="AHG247" s="43"/>
      <c r="AHH247" s="43"/>
      <c r="AHI247" s="43"/>
      <c r="AHJ247" s="43"/>
      <c r="AHK247" s="43"/>
      <c r="AHL247" s="43"/>
      <c r="AHM247" s="43"/>
      <c r="AHN247" s="43"/>
      <c r="AHO247" s="43"/>
      <c r="AHP247" s="43"/>
      <c r="AHQ247" s="43"/>
      <c r="AHR247" s="43"/>
      <c r="AHS247" s="43"/>
      <c r="AHT247" s="43"/>
      <c r="AHU247" s="43"/>
      <c r="AHV247" s="43"/>
      <c r="AHW247" s="43"/>
      <c r="AHX247" s="43"/>
      <c r="AHY247" s="43"/>
      <c r="AHZ247" s="43"/>
      <c r="AIA247" s="43"/>
      <c r="AIB247" s="43"/>
      <c r="AIC247" s="43"/>
      <c r="AID247" s="43"/>
      <c r="AIE247" s="43"/>
      <c r="AIF247" s="43"/>
      <c r="AIG247" s="43"/>
      <c r="AIH247" s="43"/>
      <c r="AII247" s="43"/>
      <c r="AIJ247" s="43"/>
      <c r="AIK247" s="43"/>
      <c r="AIL247" s="43"/>
      <c r="AIM247" s="43"/>
      <c r="AIN247" s="43"/>
      <c r="AIO247" s="43"/>
      <c r="AIP247" s="43"/>
      <c r="AIQ247" s="43"/>
      <c r="AIR247" s="43"/>
      <c r="AIS247" s="43"/>
      <c r="AIT247" s="43"/>
      <c r="AIU247" s="43"/>
      <c r="AIV247" s="43"/>
      <c r="AIW247" s="43"/>
      <c r="AIX247" s="43"/>
      <c r="AIY247" s="43"/>
      <c r="AIZ247" s="43"/>
      <c r="AJA247" s="43"/>
      <c r="AJB247" s="43"/>
      <c r="AJC247" s="43"/>
      <c r="AJD247" s="43"/>
      <c r="AJE247" s="43"/>
      <c r="AJF247" s="43"/>
      <c r="AJG247" s="43"/>
      <c r="AJH247" s="43"/>
      <c r="AJI247" s="43"/>
      <c r="AJJ247" s="43"/>
      <c r="AJK247" s="43"/>
      <c r="AJL247" s="43"/>
      <c r="AJM247" s="43"/>
      <c r="AJN247" s="43"/>
      <c r="AJO247" s="43"/>
      <c r="AJP247" s="43"/>
      <c r="AJQ247" s="43"/>
      <c r="AJR247" s="43"/>
      <c r="AJS247" s="43"/>
      <c r="AJT247" s="43"/>
      <c r="AJU247" s="43"/>
      <c r="AJV247" s="43"/>
      <c r="AJW247" s="43"/>
      <c r="AJX247" s="43"/>
      <c r="AJY247" s="43"/>
      <c r="AJZ247" s="43"/>
      <c r="AKA247" s="43"/>
      <c r="AKB247" s="43"/>
      <c r="AKC247" s="43"/>
      <c r="AKD247" s="43"/>
      <c r="AKE247" s="43"/>
      <c r="AKF247" s="43"/>
      <c r="AKG247" s="43"/>
      <c r="AKH247" s="43"/>
      <c r="AKI247" s="43"/>
      <c r="AKJ247" s="43"/>
      <c r="AKK247" s="43"/>
      <c r="AKL247" s="43"/>
      <c r="AKM247" s="43"/>
      <c r="AKN247" s="43"/>
      <c r="AKO247" s="43"/>
      <c r="AKP247" s="43"/>
      <c r="AKQ247" s="43"/>
      <c r="AKR247" s="43"/>
      <c r="AKS247" s="43"/>
      <c r="AKT247" s="43"/>
      <c r="AKU247" s="43"/>
      <c r="AKV247" s="43"/>
      <c r="AKW247" s="43"/>
      <c r="AKX247" s="43"/>
      <c r="AKY247" s="43"/>
      <c r="AKZ247" s="43"/>
      <c r="ALA247" s="43"/>
      <c r="ALB247" s="43"/>
      <c r="ALC247" s="43"/>
      <c r="ALD247" s="43"/>
      <c r="ALE247" s="43"/>
      <c r="ALF247" s="43"/>
      <c r="ALG247" s="43"/>
      <c r="ALH247" s="43"/>
      <c r="ALI247" s="43"/>
      <c r="ALJ247" s="43"/>
      <c r="ALK247" s="43"/>
      <c r="ALL247" s="43"/>
      <c r="ALM247" s="43"/>
      <c r="ALN247" s="43"/>
      <c r="ALO247" s="43"/>
      <c r="ALP247" s="43"/>
      <c r="ALQ247" s="43"/>
      <c r="ALR247" s="43"/>
      <c r="ALS247" s="43"/>
      <c r="ALT247" s="43"/>
      <c r="ALU247" s="43"/>
      <c r="ALV247" s="43"/>
      <c r="ALW247" s="43"/>
      <c r="ALX247" s="43"/>
      <c r="ALY247" s="43"/>
      <c r="ALZ247" s="43"/>
      <c r="AMA247" s="43"/>
      <c r="AMB247" s="43"/>
      <c r="AMC247" s="43"/>
      <c r="AMD247" s="43"/>
      <c r="AME247" s="43"/>
      <c r="AMF247" s="43"/>
      <c r="AMG247" s="43"/>
      <c r="AMH247" s="43"/>
      <c r="AMI247" s="43"/>
      <c r="AMJ247" s="43"/>
      <c r="AMK247" s="43"/>
      <c r="AML247" s="43"/>
      <c r="AMM247" s="43"/>
      <c r="AMN247" s="43"/>
      <c r="AMO247" s="43"/>
      <c r="AMP247" s="43"/>
      <c r="AMQ247" s="43"/>
      <c r="AMR247" s="43"/>
      <c r="AMS247" s="43"/>
      <c r="AMT247" s="43"/>
    </row>
    <row r="248" spans="1:1034" hidden="1" x14ac:dyDescent="0.2">
      <c r="A248" s="326"/>
      <c r="B248" s="44">
        <v>60</v>
      </c>
      <c r="C248" s="45" t="s">
        <v>186</v>
      </c>
      <c r="D248" s="388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3"/>
      <c r="JH248" s="43"/>
      <c r="JI248" s="43"/>
      <c r="JJ248" s="43"/>
      <c r="JK248" s="43"/>
      <c r="JL248" s="43"/>
      <c r="JM248" s="43"/>
      <c r="JN248" s="43"/>
      <c r="JO248" s="43"/>
      <c r="JP248" s="43"/>
      <c r="JQ248" s="43"/>
      <c r="JR248" s="43"/>
      <c r="JS248" s="43"/>
      <c r="JT248" s="43"/>
      <c r="JU248" s="43"/>
      <c r="JV248" s="43"/>
      <c r="JW248" s="43"/>
      <c r="JX248" s="43"/>
      <c r="JY248" s="43"/>
      <c r="JZ248" s="43"/>
      <c r="KA248" s="43"/>
      <c r="KB248" s="43"/>
      <c r="KC248" s="43"/>
      <c r="KD248" s="43"/>
      <c r="KE248" s="43"/>
      <c r="KF248" s="43"/>
      <c r="KG248" s="43"/>
      <c r="KH248" s="43"/>
      <c r="KI248" s="43"/>
      <c r="KJ248" s="43"/>
      <c r="KK248" s="43"/>
      <c r="KL248" s="43"/>
      <c r="KM248" s="43"/>
      <c r="KN248" s="43"/>
      <c r="KO248" s="43"/>
      <c r="KP248" s="43"/>
      <c r="KQ248" s="43"/>
      <c r="KR248" s="43"/>
      <c r="KS248" s="43"/>
      <c r="KT248" s="43"/>
      <c r="KU248" s="43"/>
      <c r="KV248" s="43"/>
      <c r="KW248" s="43"/>
      <c r="KX248" s="43"/>
      <c r="KY248" s="43"/>
      <c r="KZ248" s="43"/>
      <c r="LA248" s="43"/>
      <c r="LB248" s="43"/>
      <c r="LC248" s="43"/>
      <c r="LD248" s="43"/>
      <c r="LE248" s="43"/>
      <c r="LF248" s="43"/>
      <c r="LG248" s="43"/>
      <c r="LH248" s="43"/>
      <c r="LI248" s="43"/>
      <c r="LJ248" s="43"/>
      <c r="LK248" s="43"/>
      <c r="LL248" s="43"/>
      <c r="LM248" s="43"/>
      <c r="LN248" s="43"/>
      <c r="LO248" s="43"/>
      <c r="LP248" s="43"/>
      <c r="LQ248" s="43"/>
      <c r="LR248" s="43"/>
      <c r="LS248" s="43"/>
      <c r="LT248" s="43"/>
      <c r="LU248" s="43"/>
      <c r="LV248" s="43"/>
      <c r="LW248" s="43"/>
      <c r="LX248" s="43"/>
      <c r="LY248" s="43"/>
      <c r="LZ248" s="43"/>
      <c r="MA248" s="43"/>
      <c r="MB248" s="43"/>
      <c r="MC248" s="43"/>
      <c r="MD248" s="43"/>
      <c r="ME248" s="43"/>
      <c r="MF248" s="43"/>
      <c r="MG248" s="43"/>
      <c r="MH248" s="43"/>
      <c r="MI248" s="43"/>
      <c r="MJ248" s="43"/>
      <c r="MK248" s="43"/>
      <c r="ML248" s="43"/>
      <c r="MM248" s="43"/>
      <c r="MN248" s="43"/>
      <c r="MO248" s="43"/>
      <c r="MP248" s="43"/>
      <c r="MQ248" s="43"/>
      <c r="MR248" s="43"/>
      <c r="MS248" s="43"/>
      <c r="MT248" s="43"/>
      <c r="MU248" s="43"/>
      <c r="MV248" s="43"/>
      <c r="MW248" s="43"/>
      <c r="MX248" s="43"/>
      <c r="MY248" s="43"/>
      <c r="MZ248" s="43"/>
      <c r="NA248" s="43"/>
      <c r="NB248" s="43"/>
      <c r="NC248" s="43"/>
      <c r="ND248" s="43"/>
      <c r="NE248" s="43"/>
      <c r="NF248" s="43"/>
      <c r="NG248" s="43"/>
      <c r="NH248" s="43"/>
      <c r="NI248" s="43"/>
      <c r="NJ248" s="43"/>
      <c r="NK248" s="43"/>
      <c r="NL248" s="43"/>
      <c r="NM248" s="43"/>
      <c r="NN248" s="43"/>
      <c r="NO248" s="43"/>
      <c r="NP248" s="43"/>
      <c r="NQ248" s="43"/>
      <c r="NR248" s="43"/>
      <c r="NS248" s="43"/>
      <c r="NT248" s="43"/>
      <c r="NU248" s="43"/>
      <c r="NV248" s="43"/>
      <c r="NW248" s="43"/>
      <c r="NX248" s="43"/>
      <c r="NY248" s="43"/>
      <c r="NZ248" s="43"/>
      <c r="OA248" s="43"/>
      <c r="OB248" s="43"/>
      <c r="OC248" s="43"/>
      <c r="OD248" s="43"/>
      <c r="OE248" s="43"/>
      <c r="OF248" s="43"/>
      <c r="OG248" s="43"/>
      <c r="OH248" s="43"/>
      <c r="OI248" s="43"/>
      <c r="OJ248" s="43"/>
      <c r="OK248" s="43"/>
      <c r="OL248" s="43"/>
      <c r="OM248" s="43"/>
      <c r="ON248" s="43"/>
      <c r="OO248" s="43"/>
      <c r="OP248" s="43"/>
      <c r="OQ248" s="43"/>
      <c r="OR248" s="43"/>
      <c r="OS248" s="43"/>
      <c r="OT248" s="43"/>
      <c r="OU248" s="43"/>
      <c r="OV248" s="43"/>
      <c r="OW248" s="43"/>
      <c r="OX248" s="43"/>
      <c r="OY248" s="43"/>
      <c r="OZ248" s="43"/>
      <c r="PA248" s="43"/>
      <c r="PB248" s="43"/>
      <c r="PC248" s="43"/>
      <c r="PD248" s="43"/>
      <c r="PE248" s="43"/>
      <c r="PF248" s="43"/>
      <c r="PG248" s="43"/>
      <c r="PH248" s="43"/>
      <c r="PI248" s="43"/>
      <c r="PJ248" s="43"/>
      <c r="PK248" s="43"/>
      <c r="PL248" s="43"/>
      <c r="PM248" s="43"/>
      <c r="PN248" s="43"/>
      <c r="PO248" s="43"/>
      <c r="PP248" s="43"/>
      <c r="PQ248" s="43"/>
      <c r="PR248" s="43"/>
      <c r="PS248" s="43"/>
      <c r="PT248" s="43"/>
      <c r="PU248" s="43"/>
      <c r="PV248" s="43"/>
      <c r="PW248" s="43"/>
      <c r="PX248" s="43"/>
      <c r="PY248" s="43"/>
      <c r="PZ248" s="43"/>
      <c r="QA248" s="43"/>
      <c r="QB248" s="43"/>
      <c r="QC248" s="43"/>
      <c r="QD248" s="43"/>
      <c r="QE248" s="43"/>
      <c r="QF248" s="43"/>
      <c r="QG248" s="43"/>
      <c r="QH248" s="43"/>
      <c r="QI248" s="43"/>
      <c r="QJ248" s="43"/>
      <c r="QK248" s="43"/>
      <c r="QL248" s="43"/>
      <c r="QM248" s="43"/>
      <c r="QN248" s="43"/>
      <c r="QO248" s="43"/>
      <c r="QP248" s="43"/>
      <c r="QQ248" s="43"/>
      <c r="QR248" s="43"/>
      <c r="QS248" s="43"/>
      <c r="QT248" s="43"/>
      <c r="QU248" s="43"/>
      <c r="QV248" s="43"/>
      <c r="QW248" s="43"/>
      <c r="QX248" s="43"/>
      <c r="QY248" s="43"/>
      <c r="QZ248" s="43"/>
      <c r="RA248" s="43"/>
      <c r="RB248" s="43"/>
      <c r="RC248" s="43"/>
      <c r="RD248" s="43"/>
      <c r="RE248" s="43"/>
      <c r="RF248" s="43"/>
      <c r="RG248" s="43"/>
      <c r="RH248" s="43"/>
      <c r="RI248" s="43"/>
      <c r="RJ248" s="43"/>
      <c r="RK248" s="43"/>
      <c r="RL248" s="43"/>
      <c r="RM248" s="43"/>
      <c r="RN248" s="43"/>
      <c r="RO248" s="43"/>
      <c r="RP248" s="43"/>
      <c r="RQ248" s="43"/>
      <c r="RR248" s="43"/>
      <c r="RS248" s="43"/>
      <c r="RT248" s="43"/>
      <c r="RU248" s="43"/>
      <c r="RV248" s="43"/>
      <c r="RW248" s="43"/>
      <c r="RX248" s="43"/>
      <c r="RY248" s="43"/>
      <c r="RZ248" s="43"/>
      <c r="SA248" s="43"/>
      <c r="SB248" s="43"/>
      <c r="SC248" s="43"/>
      <c r="SD248" s="43"/>
      <c r="SE248" s="43"/>
      <c r="SF248" s="43"/>
      <c r="SG248" s="43"/>
      <c r="SH248" s="43"/>
      <c r="SI248" s="43"/>
      <c r="SJ248" s="43"/>
      <c r="SK248" s="43"/>
      <c r="SL248" s="43"/>
      <c r="SM248" s="43"/>
      <c r="SN248" s="43"/>
      <c r="SO248" s="43"/>
      <c r="SP248" s="43"/>
      <c r="SQ248" s="43"/>
      <c r="SR248" s="43"/>
      <c r="SS248" s="43"/>
      <c r="ST248" s="43"/>
      <c r="SU248" s="43"/>
      <c r="SV248" s="43"/>
      <c r="SW248" s="43"/>
      <c r="SX248" s="43"/>
      <c r="SY248" s="43"/>
      <c r="SZ248" s="43"/>
      <c r="TA248" s="43"/>
      <c r="TB248" s="43"/>
      <c r="TC248" s="43"/>
      <c r="TD248" s="43"/>
      <c r="TE248" s="43"/>
      <c r="TF248" s="43"/>
      <c r="TG248" s="43"/>
      <c r="TH248" s="43"/>
      <c r="TI248" s="43"/>
      <c r="TJ248" s="43"/>
      <c r="TK248" s="43"/>
      <c r="TL248" s="43"/>
      <c r="TM248" s="43"/>
      <c r="TN248" s="43"/>
      <c r="TO248" s="43"/>
      <c r="TP248" s="43"/>
      <c r="TQ248" s="43"/>
      <c r="TR248" s="43"/>
      <c r="TS248" s="43"/>
      <c r="TT248" s="43"/>
      <c r="TU248" s="43"/>
      <c r="TV248" s="43"/>
      <c r="TW248" s="43"/>
      <c r="TX248" s="43"/>
      <c r="TY248" s="43"/>
      <c r="TZ248" s="43"/>
      <c r="UA248" s="43"/>
      <c r="UB248" s="43"/>
      <c r="UC248" s="43"/>
      <c r="UD248" s="43"/>
      <c r="UE248" s="43"/>
      <c r="UF248" s="43"/>
      <c r="UG248" s="43"/>
      <c r="UH248" s="43"/>
      <c r="UI248" s="43"/>
      <c r="UJ248" s="43"/>
      <c r="UK248" s="43"/>
      <c r="UL248" s="43"/>
      <c r="UM248" s="43"/>
      <c r="UN248" s="43"/>
      <c r="UO248" s="43"/>
      <c r="UP248" s="43"/>
      <c r="UQ248" s="43"/>
      <c r="UR248" s="43"/>
      <c r="US248" s="43"/>
      <c r="UT248" s="43"/>
      <c r="UU248" s="43"/>
      <c r="UV248" s="43"/>
      <c r="UW248" s="43"/>
      <c r="UX248" s="43"/>
      <c r="UY248" s="43"/>
      <c r="UZ248" s="43"/>
      <c r="VA248" s="43"/>
      <c r="VB248" s="43"/>
      <c r="VC248" s="43"/>
      <c r="VD248" s="43"/>
      <c r="VE248" s="43"/>
      <c r="VF248" s="43"/>
      <c r="VG248" s="43"/>
      <c r="VH248" s="43"/>
      <c r="VI248" s="43"/>
      <c r="VJ248" s="43"/>
      <c r="VK248" s="43"/>
      <c r="VL248" s="43"/>
      <c r="VM248" s="43"/>
      <c r="VN248" s="43"/>
      <c r="VO248" s="43"/>
      <c r="VP248" s="43"/>
      <c r="VQ248" s="43"/>
      <c r="VR248" s="43"/>
      <c r="VS248" s="43"/>
      <c r="VT248" s="43"/>
      <c r="VU248" s="43"/>
      <c r="VV248" s="43"/>
      <c r="VW248" s="43"/>
      <c r="VX248" s="43"/>
      <c r="VY248" s="43"/>
      <c r="VZ248" s="43"/>
      <c r="WA248" s="43"/>
      <c r="WB248" s="43"/>
      <c r="WC248" s="43"/>
      <c r="WD248" s="43"/>
      <c r="WE248" s="43"/>
      <c r="WF248" s="43"/>
      <c r="WG248" s="43"/>
      <c r="WH248" s="43"/>
      <c r="WI248" s="43"/>
      <c r="WJ248" s="43"/>
      <c r="WK248" s="43"/>
      <c r="WL248" s="43"/>
      <c r="WM248" s="43"/>
      <c r="WN248" s="43"/>
      <c r="WO248" s="43"/>
      <c r="WP248" s="43"/>
      <c r="WQ248" s="43"/>
      <c r="WR248" s="43"/>
      <c r="WS248" s="43"/>
      <c r="WT248" s="43"/>
      <c r="WU248" s="43"/>
      <c r="WV248" s="43"/>
      <c r="WW248" s="43"/>
      <c r="WX248" s="43"/>
      <c r="WY248" s="43"/>
      <c r="WZ248" s="43"/>
      <c r="XA248" s="43"/>
      <c r="XB248" s="43"/>
      <c r="XC248" s="43"/>
      <c r="XD248" s="43"/>
      <c r="XE248" s="43"/>
      <c r="XF248" s="43"/>
      <c r="XG248" s="43"/>
      <c r="XH248" s="43"/>
      <c r="XI248" s="43"/>
      <c r="XJ248" s="43"/>
      <c r="XK248" s="43"/>
      <c r="XL248" s="43"/>
      <c r="XM248" s="43"/>
      <c r="XN248" s="43"/>
      <c r="XO248" s="43"/>
      <c r="XP248" s="43"/>
      <c r="XQ248" s="43"/>
      <c r="XR248" s="43"/>
      <c r="XS248" s="43"/>
      <c r="XT248" s="43"/>
      <c r="XU248" s="43"/>
      <c r="XV248" s="43"/>
      <c r="XW248" s="43"/>
      <c r="XX248" s="43"/>
      <c r="XY248" s="43"/>
      <c r="XZ248" s="43"/>
      <c r="YA248" s="43"/>
      <c r="YB248" s="43"/>
      <c r="YC248" s="43"/>
      <c r="YD248" s="43"/>
      <c r="YE248" s="43"/>
      <c r="YF248" s="43"/>
      <c r="YG248" s="43"/>
      <c r="YH248" s="43"/>
      <c r="YI248" s="43"/>
      <c r="YJ248" s="43"/>
      <c r="YK248" s="43"/>
      <c r="YL248" s="43"/>
      <c r="YM248" s="43"/>
      <c r="YN248" s="43"/>
      <c r="YO248" s="43"/>
      <c r="YP248" s="43"/>
      <c r="YQ248" s="43"/>
      <c r="YR248" s="43"/>
      <c r="YS248" s="43"/>
      <c r="YT248" s="43"/>
      <c r="YU248" s="43"/>
      <c r="YV248" s="43"/>
      <c r="YW248" s="43"/>
      <c r="YX248" s="43"/>
      <c r="YY248" s="43"/>
      <c r="YZ248" s="43"/>
      <c r="ZA248" s="43"/>
      <c r="ZB248" s="43"/>
      <c r="ZC248" s="43"/>
      <c r="ZD248" s="43"/>
      <c r="ZE248" s="43"/>
      <c r="ZF248" s="43"/>
      <c r="ZG248" s="43"/>
      <c r="ZH248" s="43"/>
      <c r="ZI248" s="43"/>
      <c r="ZJ248" s="43"/>
      <c r="ZK248" s="43"/>
      <c r="ZL248" s="43"/>
      <c r="ZM248" s="43"/>
      <c r="ZN248" s="43"/>
      <c r="ZO248" s="43"/>
      <c r="ZP248" s="43"/>
      <c r="ZQ248" s="43"/>
      <c r="ZR248" s="43"/>
      <c r="ZS248" s="43"/>
      <c r="ZT248" s="43"/>
      <c r="ZU248" s="43"/>
      <c r="ZV248" s="43"/>
      <c r="ZW248" s="43"/>
      <c r="ZX248" s="43"/>
      <c r="ZY248" s="43"/>
      <c r="ZZ248" s="43"/>
      <c r="AAA248" s="43"/>
      <c r="AAB248" s="43"/>
      <c r="AAC248" s="43"/>
      <c r="AAD248" s="43"/>
      <c r="AAE248" s="43"/>
      <c r="AAF248" s="43"/>
      <c r="AAG248" s="43"/>
      <c r="AAH248" s="43"/>
      <c r="AAI248" s="43"/>
      <c r="AAJ248" s="43"/>
      <c r="AAK248" s="43"/>
      <c r="AAL248" s="43"/>
      <c r="AAM248" s="43"/>
      <c r="AAN248" s="43"/>
      <c r="AAO248" s="43"/>
      <c r="AAP248" s="43"/>
      <c r="AAQ248" s="43"/>
      <c r="AAR248" s="43"/>
      <c r="AAS248" s="43"/>
      <c r="AAT248" s="43"/>
      <c r="AAU248" s="43"/>
      <c r="AAV248" s="43"/>
      <c r="AAW248" s="43"/>
      <c r="AAX248" s="43"/>
      <c r="AAY248" s="43"/>
      <c r="AAZ248" s="43"/>
      <c r="ABA248" s="43"/>
      <c r="ABB248" s="43"/>
      <c r="ABC248" s="43"/>
      <c r="ABD248" s="43"/>
      <c r="ABE248" s="43"/>
      <c r="ABF248" s="43"/>
      <c r="ABG248" s="43"/>
      <c r="ABH248" s="43"/>
      <c r="ABI248" s="43"/>
      <c r="ABJ248" s="43"/>
      <c r="ABK248" s="43"/>
      <c r="ABL248" s="43"/>
      <c r="ABM248" s="43"/>
      <c r="ABN248" s="43"/>
      <c r="ABO248" s="43"/>
      <c r="ABP248" s="43"/>
      <c r="ABQ248" s="43"/>
      <c r="ABR248" s="43"/>
      <c r="ABS248" s="43"/>
      <c r="ABT248" s="43"/>
      <c r="ABU248" s="43"/>
      <c r="ABV248" s="43"/>
      <c r="ABW248" s="43"/>
      <c r="ABX248" s="43"/>
      <c r="ABY248" s="43"/>
      <c r="ABZ248" s="43"/>
      <c r="ACA248" s="43"/>
      <c r="ACB248" s="43"/>
      <c r="ACC248" s="43"/>
      <c r="ACD248" s="43"/>
      <c r="ACE248" s="43"/>
      <c r="ACF248" s="43"/>
      <c r="ACG248" s="43"/>
      <c r="ACH248" s="43"/>
      <c r="ACI248" s="43"/>
      <c r="ACJ248" s="43"/>
      <c r="ACK248" s="43"/>
      <c r="ACL248" s="43"/>
      <c r="ACM248" s="43"/>
      <c r="ACN248" s="43"/>
      <c r="ACO248" s="43"/>
      <c r="ACP248" s="43"/>
      <c r="ACQ248" s="43"/>
      <c r="ACR248" s="43"/>
      <c r="ACS248" s="43"/>
      <c r="ACT248" s="43"/>
      <c r="ACU248" s="43"/>
      <c r="ACV248" s="43"/>
      <c r="ACW248" s="43"/>
      <c r="ACX248" s="43"/>
      <c r="ACY248" s="43"/>
      <c r="ACZ248" s="43"/>
      <c r="ADA248" s="43"/>
      <c r="ADB248" s="43"/>
      <c r="ADC248" s="43"/>
      <c r="ADD248" s="43"/>
      <c r="ADE248" s="43"/>
      <c r="ADF248" s="43"/>
      <c r="ADG248" s="43"/>
      <c r="ADH248" s="43"/>
      <c r="ADI248" s="43"/>
      <c r="ADJ248" s="43"/>
      <c r="ADK248" s="43"/>
      <c r="ADL248" s="43"/>
      <c r="ADM248" s="43"/>
      <c r="ADN248" s="43"/>
      <c r="ADO248" s="43"/>
      <c r="ADP248" s="43"/>
      <c r="ADQ248" s="43"/>
      <c r="ADR248" s="43"/>
      <c r="ADS248" s="43"/>
      <c r="ADT248" s="43"/>
      <c r="ADU248" s="43"/>
      <c r="ADV248" s="43"/>
      <c r="ADW248" s="43"/>
      <c r="ADX248" s="43"/>
      <c r="ADY248" s="43"/>
      <c r="ADZ248" s="43"/>
      <c r="AEA248" s="43"/>
      <c r="AEB248" s="43"/>
      <c r="AEC248" s="43"/>
      <c r="AED248" s="43"/>
      <c r="AEE248" s="43"/>
      <c r="AEF248" s="43"/>
      <c r="AEG248" s="43"/>
      <c r="AEH248" s="43"/>
      <c r="AEI248" s="43"/>
      <c r="AEJ248" s="43"/>
      <c r="AEK248" s="43"/>
      <c r="AEL248" s="43"/>
      <c r="AEM248" s="43"/>
      <c r="AEN248" s="43"/>
      <c r="AEO248" s="43"/>
      <c r="AEP248" s="43"/>
      <c r="AEQ248" s="43"/>
      <c r="AER248" s="43"/>
      <c r="AES248" s="43"/>
      <c r="AET248" s="43"/>
      <c r="AEU248" s="43"/>
      <c r="AEV248" s="43"/>
      <c r="AEW248" s="43"/>
      <c r="AEX248" s="43"/>
      <c r="AEY248" s="43"/>
      <c r="AEZ248" s="43"/>
      <c r="AFA248" s="43"/>
      <c r="AFB248" s="43"/>
      <c r="AFC248" s="43"/>
      <c r="AFD248" s="43"/>
      <c r="AFE248" s="43"/>
      <c r="AFF248" s="43"/>
      <c r="AFG248" s="43"/>
      <c r="AFH248" s="43"/>
      <c r="AFI248" s="43"/>
      <c r="AFJ248" s="43"/>
      <c r="AFK248" s="43"/>
      <c r="AFL248" s="43"/>
      <c r="AFM248" s="43"/>
      <c r="AFN248" s="43"/>
      <c r="AFO248" s="43"/>
      <c r="AFP248" s="43"/>
      <c r="AFQ248" s="43"/>
      <c r="AFR248" s="43"/>
      <c r="AFS248" s="43"/>
      <c r="AFT248" s="43"/>
      <c r="AFU248" s="43"/>
      <c r="AFV248" s="43"/>
      <c r="AFW248" s="43"/>
      <c r="AFX248" s="43"/>
      <c r="AFY248" s="43"/>
      <c r="AFZ248" s="43"/>
      <c r="AGA248" s="43"/>
      <c r="AGB248" s="43"/>
      <c r="AGC248" s="43"/>
      <c r="AGD248" s="43"/>
      <c r="AGE248" s="43"/>
      <c r="AGF248" s="43"/>
      <c r="AGG248" s="43"/>
      <c r="AGH248" s="43"/>
      <c r="AGI248" s="43"/>
      <c r="AGJ248" s="43"/>
      <c r="AGK248" s="43"/>
      <c r="AGL248" s="43"/>
      <c r="AGM248" s="43"/>
      <c r="AGN248" s="43"/>
      <c r="AGO248" s="43"/>
      <c r="AGP248" s="43"/>
      <c r="AGQ248" s="43"/>
      <c r="AGR248" s="43"/>
      <c r="AGS248" s="43"/>
      <c r="AGT248" s="43"/>
      <c r="AGU248" s="43"/>
      <c r="AGV248" s="43"/>
      <c r="AGW248" s="43"/>
      <c r="AGX248" s="43"/>
      <c r="AGY248" s="43"/>
      <c r="AGZ248" s="43"/>
      <c r="AHA248" s="43"/>
      <c r="AHB248" s="43"/>
      <c r="AHC248" s="43"/>
      <c r="AHD248" s="43"/>
      <c r="AHE248" s="43"/>
      <c r="AHF248" s="43"/>
      <c r="AHG248" s="43"/>
      <c r="AHH248" s="43"/>
      <c r="AHI248" s="43"/>
      <c r="AHJ248" s="43"/>
      <c r="AHK248" s="43"/>
      <c r="AHL248" s="43"/>
      <c r="AHM248" s="43"/>
      <c r="AHN248" s="43"/>
      <c r="AHO248" s="43"/>
      <c r="AHP248" s="43"/>
      <c r="AHQ248" s="43"/>
      <c r="AHR248" s="43"/>
      <c r="AHS248" s="43"/>
      <c r="AHT248" s="43"/>
      <c r="AHU248" s="43"/>
      <c r="AHV248" s="43"/>
      <c r="AHW248" s="43"/>
      <c r="AHX248" s="43"/>
      <c r="AHY248" s="43"/>
      <c r="AHZ248" s="43"/>
      <c r="AIA248" s="43"/>
      <c r="AIB248" s="43"/>
      <c r="AIC248" s="43"/>
      <c r="AID248" s="43"/>
      <c r="AIE248" s="43"/>
      <c r="AIF248" s="43"/>
      <c r="AIG248" s="43"/>
      <c r="AIH248" s="43"/>
      <c r="AII248" s="43"/>
      <c r="AIJ248" s="43"/>
      <c r="AIK248" s="43"/>
      <c r="AIL248" s="43"/>
      <c r="AIM248" s="43"/>
      <c r="AIN248" s="43"/>
      <c r="AIO248" s="43"/>
      <c r="AIP248" s="43"/>
      <c r="AIQ248" s="43"/>
      <c r="AIR248" s="43"/>
      <c r="AIS248" s="43"/>
      <c r="AIT248" s="43"/>
      <c r="AIU248" s="43"/>
      <c r="AIV248" s="43"/>
      <c r="AIW248" s="43"/>
      <c r="AIX248" s="43"/>
      <c r="AIY248" s="43"/>
      <c r="AIZ248" s="43"/>
      <c r="AJA248" s="43"/>
      <c r="AJB248" s="43"/>
      <c r="AJC248" s="43"/>
      <c r="AJD248" s="43"/>
      <c r="AJE248" s="43"/>
      <c r="AJF248" s="43"/>
      <c r="AJG248" s="43"/>
      <c r="AJH248" s="43"/>
      <c r="AJI248" s="43"/>
      <c r="AJJ248" s="43"/>
      <c r="AJK248" s="43"/>
      <c r="AJL248" s="43"/>
      <c r="AJM248" s="43"/>
      <c r="AJN248" s="43"/>
      <c r="AJO248" s="43"/>
      <c r="AJP248" s="43"/>
      <c r="AJQ248" s="43"/>
      <c r="AJR248" s="43"/>
      <c r="AJS248" s="43"/>
      <c r="AJT248" s="43"/>
      <c r="AJU248" s="43"/>
      <c r="AJV248" s="43"/>
      <c r="AJW248" s="43"/>
      <c r="AJX248" s="43"/>
      <c r="AJY248" s="43"/>
      <c r="AJZ248" s="43"/>
      <c r="AKA248" s="43"/>
      <c r="AKB248" s="43"/>
      <c r="AKC248" s="43"/>
      <c r="AKD248" s="43"/>
      <c r="AKE248" s="43"/>
      <c r="AKF248" s="43"/>
      <c r="AKG248" s="43"/>
      <c r="AKH248" s="43"/>
      <c r="AKI248" s="43"/>
      <c r="AKJ248" s="43"/>
      <c r="AKK248" s="43"/>
      <c r="AKL248" s="43"/>
      <c r="AKM248" s="43"/>
      <c r="AKN248" s="43"/>
      <c r="AKO248" s="43"/>
      <c r="AKP248" s="43"/>
      <c r="AKQ248" s="43"/>
      <c r="AKR248" s="43"/>
      <c r="AKS248" s="43"/>
      <c r="AKT248" s="43"/>
      <c r="AKU248" s="43"/>
      <c r="AKV248" s="43"/>
      <c r="AKW248" s="43"/>
      <c r="AKX248" s="43"/>
      <c r="AKY248" s="43"/>
      <c r="AKZ248" s="43"/>
      <c r="ALA248" s="43"/>
      <c r="ALB248" s="43"/>
      <c r="ALC248" s="43"/>
      <c r="ALD248" s="43"/>
      <c r="ALE248" s="43"/>
      <c r="ALF248" s="43"/>
      <c r="ALG248" s="43"/>
      <c r="ALH248" s="43"/>
      <c r="ALI248" s="43"/>
      <c r="ALJ248" s="43"/>
      <c r="ALK248" s="43"/>
      <c r="ALL248" s="43"/>
      <c r="ALM248" s="43"/>
      <c r="ALN248" s="43"/>
      <c r="ALO248" s="43"/>
      <c r="ALP248" s="43"/>
      <c r="ALQ248" s="43"/>
      <c r="ALR248" s="43"/>
      <c r="ALS248" s="43"/>
      <c r="ALT248" s="43"/>
      <c r="ALU248" s="43"/>
      <c r="ALV248" s="43"/>
      <c r="ALW248" s="43"/>
      <c r="ALX248" s="43"/>
      <c r="ALY248" s="43"/>
      <c r="ALZ248" s="43"/>
      <c r="AMA248" s="43"/>
      <c r="AMB248" s="43"/>
      <c r="AMC248" s="43"/>
      <c r="AMD248" s="43"/>
      <c r="AME248" s="43"/>
      <c r="AMF248" s="43"/>
      <c r="AMG248" s="43"/>
      <c r="AMH248" s="43"/>
      <c r="AMI248" s="43"/>
      <c r="AMJ248" s="43"/>
      <c r="AMK248" s="43"/>
      <c r="AML248" s="43"/>
      <c r="AMM248" s="43"/>
      <c r="AMN248" s="43"/>
      <c r="AMO248" s="43"/>
      <c r="AMP248" s="43"/>
      <c r="AMQ248" s="43"/>
      <c r="AMR248" s="43"/>
      <c r="AMS248" s="43"/>
      <c r="AMT248" s="43"/>
    </row>
    <row r="249" spans="1:1034" hidden="1" x14ac:dyDescent="0.2">
      <c r="A249" s="326"/>
      <c r="B249" s="44">
        <v>70</v>
      </c>
      <c r="C249" s="45" t="s">
        <v>83</v>
      </c>
      <c r="D249" s="388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  <c r="IW249" s="43"/>
      <c r="IX249" s="43"/>
      <c r="IY249" s="43"/>
      <c r="IZ249" s="43"/>
      <c r="JA249" s="43"/>
      <c r="JB249" s="43"/>
      <c r="JC249" s="43"/>
      <c r="JD249" s="43"/>
      <c r="JE249" s="43"/>
      <c r="JF249" s="43"/>
      <c r="JG249" s="43"/>
      <c r="JH249" s="43"/>
      <c r="JI249" s="43"/>
      <c r="JJ249" s="43"/>
      <c r="JK249" s="43"/>
      <c r="JL249" s="43"/>
      <c r="JM249" s="43"/>
      <c r="JN249" s="43"/>
      <c r="JO249" s="43"/>
      <c r="JP249" s="43"/>
      <c r="JQ249" s="43"/>
      <c r="JR249" s="43"/>
      <c r="JS249" s="43"/>
      <c r="JT249" s="43"/>
      <c r="JU249" s="43"/>
      <c r="JV249" s="43"/>
      <c r="JW249" s="43"/>
      <c r="JX249" s="43"/>
      <c r="JY249" s="43"/>
      <c r="JZ249" s="43"/>
      <c r="KA249" s="43"/>
      <c r="KB249" s="43"/>
      <c r="KC249" s="43"/>
      <c r="KD249" s="43"/>
      <c r="KE249" s="43"/>
      <c r="KF249" s="43"/>
      <c r="KG249" s="43"/>
      <c r="KH249" s="43"/>
      <c r="KI249" s="43"/>
      <c r="KJ249" s="43"/>
      <c r="KK249" s="43"/>
      <c r="KL249" s="43"/>
      <c r="KM249" s="43"/>
      <c r="KN249" s="43"/>
      <c r="KO249" s="43"/>
      <c r="KP249" s="43"/>
      <c r="KQ249" s="43"/>
      <c r="KR249" s="43"/>
      <c r="KS249" s="43"/>
      <c r="KT249" s="43"/>
      <c r="KU249" s="43"/>
      <c r="KV249" s="43"/>
      <c r="KW249" s="43"/>
      <c r="KX249" s="43"/>
      <c r="KY249" s="43"/>
      <c r="KZ249" s="43"/>
      <c r="LA249" s="43"/>
      <c r="LB249" s="43"/>
      <c r="LC249" s="43"/>
      <c r="LD249" s="43"/>
      <c r="LE249" s="43"/>
      <c r="LF249" s="43"/>
      <c r="LG249" s="43"/>
      <c r="LH249" s="43"/>
      <c r="LI249" s="43"/>
      <c r="LJ249" s="43"/>
      <c r="LK249" s="43"/>
      <c r="LL249" s="43"/>
      <c r="LM249" s="43"/>
      <c r="LN249" s="43"/>
      <c r="LO249" s="43"/>
      <c r="LP249" s="43"/>
      <c r="LQ249" s="43"/>
      <c r="LR249" s="43"/>
      <c r="LS249" s="43"/>
      <c r="LT249" s="43"/>
      <c r="LU249" s="43"/>
      <c r="LV249" s="43"/>
      <c r="LW249" s="43"/>
      <c r="LX249" s="43"/>
      <c r="LY249" s="43"/>
      <c r="LZ249" s="43"/>
      <c r="MA249" s="43"/>
      <c r="MB249" s="43"/>
      <c r="MC249" s="43"/>
      <c r="MD249" s="43"/>
      <c r="ME249" s="43"/>
      <c r="MF249" s="43"/>
      <c r="MG249" s="43"/>
      <c r="MH249" s="43"/>
      <c r="MI249" s="43"/>
      <c r="MJ249" s="43"/>
      <c r="MK249" s="43"/>
      <c r="ML249" s="43"/>
      <c r="MM249" s="43"/>
      <c r="MN249" s="43"/>
      <c r="MO249" s="43"/>
      <c r="MP249" s="43"/>
      <c r="MQ249" s="43"/>
      <c r="MR249" s="43"/>
      <c r="MS249" s="43"/>
      <c r="MT249" s="43"/>
      <c r="MU249" s="43"/>
      <c r="MV249" s="43"/>
      <c r="MW249" s="43"/>
      <c r="MX249" s="43"/>
      <c r="MY249" s="43"/>
      <c r="MZ249" s="43"/>
      <c r="NA249" s="43"/>
      <c r="NB249" s="43"/>
      <c r="NC249" s="43"/>
      <c r="ND249" s="43"/>
      <c r="NE249" s="43"/>
      <c r="NF249" s="43"/>
      <c r="NG249" s="43"/>
      <c r="NH249" s="43"/>
      <c r="NI249" s="43"/>
      <c r="NJ249" s="43"/>
      <c r="NK249" s="43"/>
      <c r="NL249" s="43"/>
      <c r="NM249" s="43"/>
      <c r="NN249" s="43"/>
      <c r="NO249" s="43"/>
      <c r="NP249" s="43"/>
      <c r="NQ249" s="43"/>
      <c r="NR249" s="43"/>
      <c r="NS249" s="43"/>
      <c r="NT249" s="43"/>
      <c r="NU249" s="43"/>
      <c r="NV249" s="43"/>
      <c r="NW249" s="43"/>
      <c r="NX249" s="43"/>
      <c r="NY249" s="43"/>
      <c r="NZ249" s="43"/>
      <c r="OA249" s="43"/>
      <c r="OB249" s="43"/>
      <c r="OC249" s="43"/>
      <c r="OD249" s="43"/>
      <c r="OE249" s="43"/>
      <c r="OF249" s="43"/>
      <c r="OG249" s="43"/>
      <c r="OH249" s="43"/>
      <c r="OI249" s="43"/>
      <c r="OJ249" s="43"/>
      <c r="OK249" s="43"/>
      <c r="OL249" s="43"/>
      <c r="OM249" s="43"/>
      <c r="ON249" s="43"/>
      <c r="OO249" s="43"/>
      <c r="OP249" s="43"/>
      <c r="OQ249" s="43"/>
      <c r="OR249" s="43"/>
      <c r="OS249" s="43"/>
      <c r="OT249" s="43"/>
      <c r="OU249" s="43"/>
      <c r="OV249" s="43"/>
      <c r="OW249" s="43"/>
      <c r="OX249" s="43"/>
      <c r="OY249" s="43"/>
      <c r="OZ249" s="43"/>
      <c r="PA249" s="43"/>
      <c r="PB249" s="43"/>
      <c r="PC249" s="43"/>
      <c r="PD249" s="43"/>
      <c r="PE249" s="43"/>
      <c r="PF249" s="43"/>
      <c r="PG249" s="43"/>
      <c r="PH249" s="43"/>
      <c r="PI249" s="43"/>
      <c r="PJ249" s="43"/>
      <c r="PK249" s="43"/>
      <c r="PL249" s="43"/>
      <c r="PM249" s="43"/>
      <c r="PN249" s="43"/>
      <c r="PO249" s="43"/>
      <c r="PP249" s="43"/>
      <c r="PQ249" s="43"/>
      <c r="PR249" s="43"/>
      <c r="PS249" s="43"/>
      <c r="PT249" s="43"/>
      <c r="PU249" s="43"/>
      <c r="PV249" s="43"/>
      <c r="PW249" s="43"/>
      <c r="PX249" s="43"/>
      <c r="PY249" s="43"/>
      <c r="PZ249" s="43"/>
      <c r="QA249" s="43"/>
      <c r="QB249" s="43"/>
      <c r="QC249" s="43"/>
      <c r="QD249" s="43"/>
      <c r="QE249" s="43"/>
      <c r="QF249" s="43"/>
      <c r="QG249" s="43"/>
      <c r="QH249" s="43"/>
      <c r="QI249" s="43"/>
      <c r="QJ249" s="43"/>
      <c r="QK249" s="43"/>
      <c r="QL249" s="43"/>
      <c r="QM249" s="43"/>
      <c r="QN249" s="43"/>
      <c r="QO249" s="43"/>
      <c r="QP249" s="43"/>
      <c r="QQ249" s="43"/>
      <c r="QR249" s="43"/>
      <c r="QS249" s="43"/>
      <c r="QT249" s="43"/>
      <c r="QU249" s="43"/>
      <c r="QV249" s="43"/>
      <c r="QW249" s="43"/>
      <c r="QX249" s="43"/>
      <c r="QY249" s="43"/>
      <c r="QZ249" s="43"/>
      <c r="RA249" s="43"/>
      <c r="RB249" s="43"/>
      <c r="RC249" s="43"/>
      <c r="RD249" s="43"/>
      <c r="RE249" s="43"/>
      <c r="RF249" s="43"/>
      <c r="RG249" s="43"/>
      <c r="RH249" s="43"/>
      <c r="RI249" s="43"/>
      <c r="RJ249" s="43"/>
      <c r="RK249" s="43"/>
      <c r="RL249" s="43"/>
      <c r="RM249" s="43"/>
      <c r="RN249" s="43"/>
      <c r="RO249" s="43"/>
      <c r="RP249" s="43"/>
      <c r="RQ249" s="43"/>
      <c r="RR249" s="43"/>
      <c r="RS249" s="43"/>
      <c r="RT249" s="43"/>
      <c r="RU249" s="43"/>
      <c r="RV249" s="43"/>
      <c r="RW249" s="43"/>
      <c r="RX249" s="43"/>
      <c r="RY249" s="43"/>
      <c r="RZ249" s="43"/>
      <c r="SA249" s="43"/>
      <c r="SB249" s="43"/>
      <c r="SC249" s="43"/>
      <c r="SD249" s="43"/>
      <c r="SE249" s="43"/>
      <c r="SF249" s="43"/>
      <c r="SG249" s="43"/>
      <c r="SH249" s="43"/>
      <c r="SI249" s="43"/>
      <c r="SJ249" s="43"/>
      <c r="SK249" s="43"/>
      <c r="SL249" s="43"/>
      <c r="SM249" s="43"/>
      <c r="SN249" s="43"/>
      <c r="SO249" s="43"/>
      <c r="SP249" s="43"/>
      <c r="SQ249" s="43"/>
      <c r="SR249" s="43"/>
      <c r="SS249" s="43"/>
      <c r="ST249" s="43"/>
      <c r="SU249" s="43"/>
      <c r="SV249" s="43"/>
      <c r="SW249" s="43"/>
      <c r="SX249" s="43"/>
      <c r="SY249" s="43"/>
      <c r="SZ249" s="43"/>
      <c r="TA249" s="43"/>
      <c r="TB249" s="43"/>
      <c r="TC249" s="43"/>
      <c r="TD249" s="43"/>
      <c r="TE249" s="43"/>
      <c r="TF249" s="43"/>
      <c r="TG249" s="43"/>
      <c r="TH249" s="43"/>
      <c r="TI249" s="43"/>
      <c r="TJ249" s="43"/>
      <c r="TK249" s="43"/>
      <c r="TL249" s="43"/>
      <c r="TM249" s="43"/>
      <c r="TN249" s="43"/>
      <c r="TO249" s="43"/>
      <c r="TP249" s="43"/>
      <c r="TQ249" s="43"/>
      <c r="TR249" s="43"/>
      <c r="TS249" s="43"/>
      <c r="TT249" s="43"/>
      <c r="TU249" s="43"/>
      <c r="TV249" s="43"/>
      <c r="TW249" s="43"/>
      <c r="TX249" s="43"/>
      <c r="TY249" s="43"/>
      <c r="TZ249" s="43"/>
      <c r="UA249" s="43"/>
      <c r="UB249" s="43"/>
      <c r="UC249" s="43"/>
      <c r="UD249" s="43"/>
      <c r="UE249" s="43"/>
      <c r="UF249" s="43"/>
      <c r="UG249" s="43"/>
      <c r="UH249" s="43"/>
      <c r="UI249" s="43"/>
      <c r="UJ249" s="43"/>
      <c r="UK249" s="43"/>
      <c r="UL249" s="43"/>
      <c r="UM249" s="43"/>
      <c r="UN249" s="43"/>
      <c r="UO249" s="43"/>
      <c r="UP249" s="43"/>
      <c r="UQ249" s="43"/>
      <c r="UR249" s="43"/>
      <c r="US249" s="43"/>
      <c r="UT249" s="43"/>
      <c r="UU249" s="43"/>
      <c r="UV249" s="43"/>
      <c r="UW249" s="43"/>
      <c r="UX249" s="43"/>
      <c r="UY249" s="43"/>
      <c r="UZ249" s="43"/>
      <c r="VA249" s="43"/>
      <c r="VB249" s="43"/>
      <c r="VC249" s="43"/>
      <c r="VD249" s="43"/>
      <c r="VE249" s="43"/>
      <c r="VF249" s="43"/>
      <c r="VG249" s="43"/>
      <c r="VH249" s="43"/>
      <c r="VI249" s="43"/>
      <c r="VJ249" s="43"/>
      <c r="VK249" s="43"/>
      <c r="VL249" s="43"/>
      <c r="VM249" s="43"/>
      <c r="VN249" s="43"/>
      <c r="VO249" s="43"/>
      <c r="VP249" s="43"/>
      <c r="VQ249" s="43"/>
      <c r="VR249" s="43"/>
      <c r="VS249" s="43"/>
      <c r="VT249" s="43"/>
      <c r="VU249" s="43"/>
      <c r="VV249" s="43"/>
      <c r="VW249" s="43"/>
      <c r="VX249" s="43"/>
      <c r="VY249" s="43"/>
      <c r="VZ249" s="43"/>
      <c r="WA249" s="43"/>
      <c r="WB249" s="43"/>
      <c r="WC249" s="43"/>
      <c r="WD249" s="43"/>
      <c r="WE249" s="43"/>
      <c r="WF249" s="43"/>
      <c r="WG249" s="43"/>
      <c r="WH249" s="43"/>
      <c r="WI249" s="43"/>
      <c r="WJ249" s="43"/>
      <c r="WK249" s="43"/>
      <c r="WL249" s="43"/>
      <c r="WM249" s="43"/>
      <c r="WN249" s="43"/>
      <c r="WO249" s="43"/>
      <c r="WP249" s="43"/>
      <c r="WQ249" s="43"/>
      <c r="WR249" s="43"/>
      <c r="WS249" s="43"/>
      <c r="WT249" s="43"/>
      <c r="WU249" s="43"/>
      <c r="WV249" s="43"/>
      <c r="WW249" s="43"/>
      <c r="WX249" s="43"/>
      <c r="WY249" s="43"/>
      <c r="WZ249" s="43"/>
      <c r="XA249" s="43"/>
      <c r="XB249" s="43"/>
      <c r="XC249" s="43"/>
      <c r="XD249" s="43"/>
      <c r="XE249" s="43"/>
      <c r="XF249" s="43"/>
      <c r="XG249" s="43"/>
      <c r="XH249" s="43"/>
      <c r="XI249" s="43"/>
      <c r="XJ249" s="43"/>
      <c r="XK249" s="43"/>
      <c r="XL249" s="43"/>
      <c r="XM249" s="43"/>
      <c r="XN249" s="43"/>
      <c r="XO249" s="43"/>
      <c r="XP249" s="43"/>
      <c r="XQ249" s="43"/>
      <c r="XR249" s="43"/>
      <c r="XS249" s="43"/>
      <c r="XT249" s="43"/>
      <c r="XU249" s="43"/>
      <c r="XV249" s="43"/>
      <c r="XW249" s="43"/>
      <c r="XX249" s="43"/>
      <c r="XY249" s="43"/>
      <c r="XZ249" s="43"/>
      <c r="YA249" s="43"/>
      <c r="YB249" s="43"/>
      <c r="YC249" s="43"/>
      <c r="YD249" s="43"/>
      <c r="YE249" s="43"/>
      <c r="YF249" s="43"/>
      <c r="YG249" s="43"/>
      <c r="YH249" s="43"/>
      <c r="YI249" s="43"/>
      <c r="YJ249" s="43"/>
      <c r="YK249" s="43"/>
      <c r="YL249" s="43"/>
      <c r="YM249" s="43"/>
      <c r="YN249" s="43"/>
      <c r="YO249" s="43"/>
      <c r="YP249" s="43"/>
      <c r="YQ249" s="43"/>
      <c r="YR249" s="43"/>
      <c r="YS249" s="43"/>
      <c r="YT249" s="43"/>
      <c r="YU249" s="43"/>
      <c r="YV249" s="43"/>
      <c r="YW249" s="43"/>
      <c r="YX249" s="43"/>
      <c r="YY249" s="43"/>
      <c r="YZ249" s="43"/>
      <c r="ZA249" s="43"/>
      <c r="ZB249" s="43"/>
      <c r="ZC249" s="43"/>
      <c r="ZD249" s="43"/>
      <c r="ZE249" s="43"/>
      <c r="ZF249" s="43"/>
      <c r="ZG249" s="43"/>
      <c r="ZH249" s="43"/>
      <c r="ZI249" s="43"/>
      <c r="ZJ249" s="43"/>
      <c r="ZK249" s="43"/>
      <c r="ZL249" s="43"/>
      <c r="ZM249" s="43"/>
      <c r="ZN249" s="43"/>
      <c r="ZO249" s="43"/>
      <c r="ZP249" s="43"/>
      <c r="ZQ249" s="43"/>
      <c r="ZR249" s="43"/>
      <c r="ZS249" s="43"/>
      <c r="ZT249" s="43"/>
      <c r="ZU249" s="43"/>
      <c r="ZV249" s="43"/>
      <c r="ZW249" s="43"/>
      <c r="ZX249" s="43"/>
      <c r="ZY249" s="43"/>
      <c r="ZZ249" s="43"/>
      <c r="AAA249" s="43"/>
      <c r="AAB249" s="43"/>
      <c r="AAC249" s="43"/>
      <c r="AAD249" s="43"/>
      <c r="AAE249" s="43"/>
      <c r="AAF249" s="43"/>
      <c r="AAG249" s="43"/>
      <c r="AAH249" s="43"/>
      <c r="AAI249" s="43"/>
      <c r="AAJ249" s="43"/>
      <c r="AAK249" s="43"/>
      <c r="AAL249" s="43"/>
      <c r="AAM249" s="43"/>
      <c r="AAN249" s="43"/>
      <c r="AAO249" s="43"/>
      <c r="AAP249" s="43"/>
      <c r="AAQ249" s="43"/>
      <c r="AAR249" s="43"/>
      <c r="AAS249" s="43"/>
      <c r="AAT249" s="43"/>
      <c r="AAU249" s="43"/>
      <c r="AAV249" s="43"/>
      <c r="AAW249" s="43"/>
      <c r="AAX249" s="43"/>
      <c r="AAY249" s="43"/>
      <c r="AAZ249" s="43"/>
      <c r="ABA249" s="43"/>
      <c r="ABB249" s="43"/>
      <c r="ABC249" s="43"/>
      <c r="ABD249" s="43"/>
      <c r="ABE249" s="43"/>
      <c r="ABF249" s="43"/>
      <c r="ABG249" s="43"/>
      <c r="ABH249" s="43"/>
      <c r="ABI249" s="43"/>
      <c r="ABJ249" s="43"/>
      <c r="ABK249" s="43"/>
      <c r="ABL249" s="43"/>
      <c r="ABM249" s="43"/>
      <c r="ABN249" s="43"/>
      <c r="ABO249" s="43"/>
      <c r="ABP249" s="43"/>
      <c r="ABQ249" s="43"/>
      <c r="ABR249" s="43"/>
      <c r="ABS249" s="43"/>
      <c r="ABT249" s="43"/>
      <c r="ABU249" s="43"/>
      <c r="ABV249" s="43"/>
      <c r="ABW249" s="43"/>
      <c r="ABX249" s="43"/>
      <c r="ABY249" s="43"/>
      <c r="ABZ249" s="43"/>
      <c r="ACA249" s="43"/>
      <c r="ACB249" s="43"/>
      <c r="ACC249" s="43"/>
      <c r="ACD249" s="43"/>
      <c r="ACE249" s="43"/>
      <c r="ACF249" s="43"/>
      <c r="ACG249" s="43"/>
      <c r="ACH249" s="43"/>
      <c r="ACI249" s="43"/>
      <c r="ACJ249" s="43"/>
      <c r="ACK249" s="43"/>
      <c r="ACL249" s="43"/>
      <c r="ACM249" s="43"/>
      <c r="ACN249" s="43"/>
      <c r="ACO249" s="43"/>
      <c r="ACP249" s="43"/>
      <c r="ACQ249" s="43"/>
      <c r="ACR249" s="43"/>
      <c r="ACS249" s="43"/>
      <c r="ACT249" s="43"/>
      <c r="ACU249" s="43"/>
      <c r="ACV249" s="43"/>
      <c r="ACW249" s="43"/>
      <c r="ACX249" s="43"/>
      <c r="ACY249" s="43"/>
      <c r="ACZ249" s="43"/>
      <c r="ADA249" s="43"/>
      <c r="ADB249" s="43"/>
      <c r="ADC249" s="43"/>
      <c r="ADD249" s="43"/>
      <c r="ADE249" s="43"/>
      <c r="ADF249" s="43"/>
      <c r="ADG249" s="43"/>
      <c r="ADH249" s="43"/>
      <c r="ADI249" s="43"/>
      <c r="ADJ249" s="43"/>
      <c r="ADK249" s="43"/>
      <c r="ADL249" s="43"/>
      <c r="ADM249" s="43"/>
      <c r="ADN249" s="43"/>
      <c r="ADO249" s="43"/>
      <c r="ADP249" s="43"/>
      <c r="ADQ249" s="43"/>
      <c r="ADR249" s="43"/>
      <c r="ADS249" s="43"/>
      <c r="ADT249" s="43"/>
      <c r="ADU249" s="43"/>
      <c r="ADV249" s="43"/>
      <c r="ADW249" s="43"/>
      <c r="ADX249" s="43"/>
      <c r="ADY249" s="43"/>
      <c r="ADZ249" s="43"/>
      <c r="AEA249" s="43"/>
      <c r="AEB249" s="43"/>
      <c r="AEC249" s="43"/>
      <c r="AED249" s="43"/>
      <c r="AEE249" s="43"/>
      <c r="AEF249" s="43"/>
      <c r="AEG249" s="43"/>
      <c r="AEH249" s="43"/>
      <c r="AEI249" s="43"/>
      <c r="AEJ249" s="43"/>
      <c r="AEK249" s="43"/>
      <c r="AEL249" s="43"/>
      <c r="AEM249" s="43"/>
      <c r="AEN249" s="43"/>
      <c r="AEO249" s="43"/>
      <c r="AEP249" s="43"/>
      <c r="AEQ249" s="43"/>
      <c r="AER249" s="43"/>
      <c r="AES249" s="43"/>
      <c r="AET249" s="43"/>
      <c r="AEU249" s="43"/>
      <c r="AEV249" s="43"/>
      <c r="AEW249" s="43"/>
      <c r="AEX249" s="43"/>
      <c r="AEY249" s="43"/>
      <c r="AEZ249" s="43"/>
      <c r="AFA249" s="43"/>
      <c r="AFB249" s="43"/>
      <c r="AFC249" s="43"/>
      <c r="AFD249" s="43"/>
      <c r="AFE249" s="43"/>
      <c r="AFF249" s="43"/>
      <c r="AFG249" s="43"/>
      <c r="AFH249" s="43"/>
      <c r="AFI249" s="43"/>
      <c r="AFJ249" s="43"/>
      <c r="AFK249" s="43"/>
      <c r="AFL249" s="43"/>
      <c r="AFM249" s="43"/>
      <c r="AFN249" s="43"/>
      <c r="AFO249" s="43"/>
      <c r="AFP249" s="43"/>
      <c r="AFQ249" s="43"/>
      <c r="AFR249" s="43"/>
      <c r="AFS249" s="43"/>
      <c r="AFT249" s="43"/>
      <c r="AFU249" s="43"/>
      <c r="AFV249" s="43"/>
      <c r="AFW249" s="43"/>
      <c r="AFX249" s="43"/>
      <c r="AFY249" s="43"/>
      <c r="AFZ249" s="43"/>
      <c r="AGA249" s="43"/>
      <c r="AGB249" s="43"/>
      <c r="AGC249" s="43"/>
      <c r="AGD249" s="43"/>
      <c r="AGE249" s="43"/>
      <c r="AGF249" s="43"/>
      <c r="AGG249" s="43"/>
      <c r="AGH249" s="43"/>
      <c r="AGI249" s="43"/>
      <c r="AGJ249" s="43"/>
      <c r="AGK249" s="43"/>
      <c r="AGL249" s="43"/>
      <c r="AGM249" s="43"/>
      <c r="AGN249" s="43"/>
      <c r="AGO249" s="43"/>
      <c r="AGP249" s="43"/>
      <c r="AGQ249" s="43"/>
      <c r="AGR249" s="43"/>
      <c r="AGS249" s="43"/>
      <c r="AGT249" s="43"/>
      <c r="AGU249" s="43"/>
      <c r="AGV249" s="43"/>
      <c r="AGW249" s="43"/>
      <c r="AGX249" s="43"/>
      <c r="AGY249" s="43"/>
      <c r="AGZ249" s="43"/>
      <c r="AHA249" s="43"/>
      <c r="AHB249" s="43"/>
      <c r="AHC249" s="43"/>
      <c r="AHD249" s="43"/>
      <c r="AHE249" s="43"/>
      <c r="AHF249" s="43"/>
      <c r="AHG249" s="43"/>
      <c r="AHH249" s="43"/>
      <c r="AHI249" s="43"/>
      <c r="AHJ249" s="43"/>
      <c r="AHK249" s="43"/>
      <c r="AHL249" s="43"/>
      <c r="AHM249" s="43"/>
      <c r="AHN249" s="43"/>
      <c r="AHO249" s="43"/>
      <c r="AHP249" s="43"/>
      <c r="AHQ249" s="43"/>
      <c r="AHR249" s="43"/>
      <c r="AHS249" s="43"/>
      <c r="AHT249" s="43"/>
      <c r="AHU249" s="43"/>
      <c r="AHV249" s="43"/>
      <c r="AHW249" s="43"/>
      <c r="AHX249" s="43"/>
      <c r="AHY249" s="43"/>
      <c r="AHZ249" s="43"/>
      <c r="AIA249" s="43"/>
      <c r="AIB249" s="43"/>
      <c r="AIC249" s="43"/>
      <c r="AID249" s="43"/>
      <c r="AIE249" s="43"/>
      <c r="AIF249" s="43"/>
      <c r="AIG249" s="43"/>
      <c r="AIH249" s="43"/>
      <c r="AII249" s="43"/>
      <c r="AIJ249" s="43"/>
      <c r="AIK249" s="43"/>
      <c r="AIL249" s="43"/>
      <c r="AIM249" s="43"/>
      <c r="AIN249" s="43"/>
      <c r="AIO249" s="43"/>
      <c r="AIP249" s="43"/>
      <c r="AIQ249" s="43"/>
      <c r="AIR249" s="43"/>
      <c r="AIS249" s="43"/>
      <c r="AIT249" s="43"/>
      <c r="AIU249" s="43"/>
      <c r="AIV249" s="43"/>
      <c r="AIW249" s="43"/>
      <c r="AIX249" s="43"/>
      <c r="AIY249" s="43"/>
      <c r="AIZ249" s="43"/>
      <c r="AJA249" s="43"/>
      <c r="AJB249" s="43"/>
      <c r="AJC249" s="43"/>
      <c r="AJD249" s="43"/>
      <c r="AJE249" s="43"/>
      <c r="AJF249" s="43"/>
      <c r="AJG249" s="43"/>
      <c r="AJH249" s="43"/>
      <c r="AJI249" s="43"/>
      <c r="AJJ249" s="43"/>
      <c r="AJK249" s="43"/>
      <c r="AJL249" s="43"/>
      <c r="AJM249" s="43"/>
      <c r="AJN249" s="43"/>
      <c r="AJO249" s="43"/>
      <c r="AJP249" s="43"/>
      <c r="AJQ249" s="43"/>
      <c r="AJR249" s="43"/>
      <c r="AJS249" s="43"/>
      <c r="AJT249" s="43"/>
      <c r="AJU249" s="43"/>
      <c r="AJV249" s="43"/>
      <c r="AJW249" s="43"/>
      <c r="AJX249" s="43"/>
      <c r="AJY249" s="43"/>
      <c r="AJZ249" s="43"/>
      <c r="AKA249" s="43"/>
      <c r="AKB249" s="43"/>
      <c r="AKC249" s="43"/>
      <c r="AKD249" s="43"/>
      <c r="AKE249" s="43"/>
      <c r="AKF249" s="43"/>
      <c r="AKG249" s="43"/>
      <c r="AKH249" s="43"/>
      <c r="AKI249" s="43"/>
      <c r="AKJ249" s="43"/>
      <c r="AKK249" s="43"/>
      <c r="AKL249" s="43"/>
      <c r="AKM249" s="43"/>
      <c r="AKN249" s="43"/>
      <c r="AKO249" s="43"/>
      <c r="AKP249" s="43"/>
      <c r="AKQ249" s="43"/>
      <c r="AKR249" s="43"/>
      <c r="AKS249" s="43"/>
      <c r="AKT249" s="43"/>
      <c r="AKU249" s="43"/>
      <c r="AKV249" s="43"/>
      <c r="AKW249" s="43"/>
      <c r="AKX249" s="43"/>
      <c r="AKY249" s="43"/>
      <c r="AKZ249" s="43"/>
      <c r="ALA249" s="43"/>
      <c r="ALB249" s="43"/>
      <c r="ALC249" s="43"/>
      <c r="ALD249" s="43"/>
      <c r="ALE249" s="43"/>
      <c r="ALF249" s="43"/>
      <c r="ALG249" s="43"/>
      <c r="ALH249" s="43"/>
      <c r="ALI249" s="43"/>
      <c r="ALJ249" s="43"/>
      <c r="ALK249" s="43"/>
      <c r="ALL249" s="43"/>
      <c r="ALM249" s="43"/>
      <c r="ALN249" s="43"/>
      <c r="ALO249" s="43"/>
      <c r="ALP249" s="43"/>
      <c r="ALQ249" s="43"/>
      <c r="ALR249" s="43"/>
      <c r="ALS249" s="43"/>
      <c r="ALT249" s="43"/>
      <c r="ALU249" s="43"/>
      <c r="ALV249" s="43"/>
      <c r="ALW249" s="43"/>
      <c r="ALX249" s="43"/>
      <c r="ALY249" s="43"/>
      <c r="ALZ249" s="43"/>
      <c r="AMA249" s="43"/>
      <c r="AMB249" s="43"/>
      <c r="AMC249" s="43"/>
      <c r="AMD249" s="43"/>
      <c r="AME249" s="43"/>
      <c r="AMF249" s="43"/>
      <c r="AMG249" s="43"/>
      <c r="AMH249" s="43"/>
      <c r="AMI249" s="43"/>
      <c r="AMJ249" s="43"/>
      <c r="AMK249" s="43"/>
      <c r="AML249" s="43"/>
      <c r="AMM249" s="43"/>
      <c r="AMN249" s="43"/>
      <c r="AMO249" s="43"/>
      <c r="AMP249" s="43"/>
      <c r="AMQ249" s="43"/>
      <c r="AMR249" s="43"/>
      <c r="AMS249" s="43"/>
      <c r="AMT249" s="43"/>
    </row>
    <row r="250" spans="1:1034" hidden="1" x14ac:dyDescent="0.2">
      <c r="A250" s="326"/>
      <c r="B250" s="46">
        <v>73</v>
      </c>
      <c r="C250" s="47" t="s">
        <v>65</v>
      </c>
      <c r="D250" s="388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3"/>
      <c r="JJ250" s="43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3"/>
      <c r="KJ250" s="43"/>
      <c r="KK250" s="43"/>
      <c r="KL250" s="43"/>
      <c r="KM250" s="43"/>
      <c r="KN250" s="43"/>
      <c r="KO250" s="43"/>
      <c r="KP250" s="43"/>
      <c r="KQ250" s="43"/>
      <c r="KR250" s="43"/>
      <c r="KS250" s="43"/>
      <c r="KT250" s="43"/>
      <c r="KU250" s="43"/>
      <c r="KV250" s="43"/>
      <c r="KW250" s="43"/>
      <c r="KX250" s="43"/>
      <c r="KY250" s="43"/>
      <c r="KZ250" s="43"/>
      <c r="LA250" s="43"/>
      <c r="LB250" s="43"/>
      <c r="LC250" s="43"/>
      <c r="LD250" s="43"/>
      <c r="LE250" s="43"/>
      <c r="LF250" s="43"/>
      <c r="LG250" s="43"/>
      <c r="LH250" s="43"/>
      <c r="LI250" s="43"/>
      <c r="LJ250" s="43"/>
      <c r="LK250" s="43"/>
      <c r="LL250" s="43"/>
      <c r="LM250" s="43"/>
      <c r="LN250" s="43"/>
      <c r="LO250" s="43"/>
      <c r="LP250" s="43"/>
      <c r="LQ250" s="43"/>
      <c r="LR250" s="43"/>
      <c r="LS250" s="43"/>
      <c r="LT250" s="43"/>
      <c r="LU250" s="43"/>
      <c r="LV250" s="43"/>
      <c r="LW250" s="43"/>
      <c r="LX250" s="43"/>
      <c r="LY250" s="43"/>
      <c r="LZ250" s="43"/>
      <c r="MA250" s="43"/>
      <c r="MB250" s="43"/>
      <c r="MC250" s="43"/>
      <c r="MD250" s="43"/>
      <c r="ME250" s="43"/>
      <c r="MF250" s="43"/>
      <c r="MG250" s="43"/>
      <c r="MH250" s="43"/>
      <c r="MI250" s="43"/>
      <c r="MJ250" s="43"/>
      <c r="MK250" s="43"/>
      <c r="ML250" s="43"/>
      <c r="MM250" s="43"/>
      <c r="MN250" s="43"/>
      <c r="MO250" s="43"/>
      <c r="MP250" s="43"/>
      <c r="MQ250" s="43"/>
      <c r="MR250" s="43"/>
      <c r="MS250" s="43"/>
      <c r="MT250" s="43"/>
      <c r="MU250" s="43"/>
      <c r="MV250" s="43"/>
      <c r="MW250" s="43"/>
      <c r="MX250" s="43"/>
      <c r="MY250" s="43"/>
      <c r="MZ250" s="43"/>
      <c r="NA250" s="43"/>
      <c r="NB250" s="43"/>
      <c r="NC250" s="43"/>
      <c r="ND250" s="43"/>
      <c r="NE250" s="43"/>
      <c r="NF250" s="43"/>
      <c r="NG250" s="43"/>
      <c r="NH250" s="43"/>
      <c r="NI250" s="43"/>
      <c r="NJ250" s="43"/>
      <c r="NK250" s="43"/>
      <c r="NL250" s="43"/>
      <c r="NM250" s="43"/>
      <c r="NN250" s="43"/>
      <c r="NO250" s="43"/>
      <c r="NP250" s="43"/>
      <c r="NQ250" s="43"/>
      <c r="NR250" s="43"/>
      <c r="NS250" s="43"/>
      <c r="NT250" s="43"/>
      <c r="NU250" s="43"/>
      <c r="NV250" s="43"/>
      <c r="NW250" s="43"/>
      <c r="NX250" s="43"/>
      <c r="NY250" s="43"/>
      <c r="NZ250" s="43"/>
      <c r="OA250" s="43"/>
      <c r="OB250" s="43"/>
      <c r="OC250" s="43"/>
      <c r="OD250" s="43"/>
      <c r="OE250" s="43"/>
      <c r="OF250" s="43"/>
      <c r="OG250" s="43"/>
      <c r="OH250" s="43"/>
      <c r="OI250" s="43"/>
      <c r="OJ250" s="43"/>
      <c r="OK250" s="43"/>
      <c r="OL250" s="43"/>
      <c r="OM250" s="43"/>
      <c r="ON250" s="43"/>
      <c r="OO250" s="43"/>
      <c r="OP250" s="43"/>
      <c r="OQ250" s="43"/>
      <c r="OR250" s="43"/>
      <c r="OS250" s="43"/>
      <c r="OT250" s="43"/>
      <c r="OU250" s="43"/>
      <c r="OV250" s="43"/>
      <c r="OW250" s="43"/>
      <c r="OX250" s="43"/>
      <c r="OY250" s="43"/>
      <c r="OZ250" s="43"/>
      <c r="PA250" s="43"/>
      <c r="PB250" s="43"/>
      <c r="PC250" s="43"/>
      <c r="PD250" s="43"/>
      <c r="PE250" s="43"/>
      <c r="PF250" s="43"/>
      <c r="PG250" s="43"/>
      <c r="PH250" s="43"/>
      <c r="PI250" s="43"/>
      <c r="PJ250" s="43"/>
      <c r="PK250" s="43"/>
      <c r="PL250" s="43"/>
      <c r="PM250" s="43"/>
      <c r="PN250" s="43"/>
      <c r="PO250" s="43"/>
      <c r="PP250" s="43"/>
      <c r="PQ250" s="43"/>
      <c r="PR250" s="43"/>
      <c r="PS250" s="43"/>
      <c r="PT250" s="43"/>
      <c r="PU250" s="43"/>
      <c r="PV250" s="43"/>
      <c r="PW250" s="43"/>
      <c r="PX250" s="43"/>
      <c r="PY250" s="43"/>
      <c r="PZ250" s="43"/>
      <c r="QA250" s="43"/>
      <c r="QB250" s="43"/>
      <c r="QC250" s="43"/>
      <c r="QD250" s="43"/>
      <c r="QE250" s="43"/>
      <c r="QF250" s="43"/>
      <c r="QG250" s="43"/>
      <c r="QH250" s="43"/>
      <c r="QI250" s="43"/>
      <c r="QJ250" s="43"/>
      <c r="QK250" s="43"/>
      <c r="QL250" s="43"/>
      <c r="QM250" s="43"/>
      <c r="QN250" s="43"/>
      <c r="QO250" s="43"/>
      <c r="QP250" s="43"/>
      <c r="QQ250" s="43"/>
      <c r="QR250" s="43"/>
      <c r="QS250" s="43"/>
      <c r="QT250" s="43"/>
      <c r="QU250" s="43"/>
      <c r="QV250" s="43"/>
      <c r="QW250" s="43"/>
      <c r="QX250" s="43"/>
      <c r="QY250" s="43"/>
      <c r="QZ250" s="43"/>
      <c r="RA250" s="43"/>
      <c r="RB250" s="43"/>
      <c r="RC250" s="43"/>
      <c r="RD250" s="43"/>
      <c r="RE250" s="43"/>
      <c r="RF250" s="43"/>
      <c r="RG250" s="43"/>
      <c r="RH250" s="43"/>
      <c r="RI250" s="43"/>
      <c r="RJ250" s="43"/>
      <c r="RK250" s="43"/>
      <c r="RL250" s="43"/>
      <c r="RM250" s="43"/>
      <c r="RN250" s="43"/>
      <c r="RO250" s="43"/>
      <c r="RP250" s="43"/>
      <c r="RQ250" s="43"/>
      <c r="RR250" s="43"/>
      <c r="RS250" s="43"/>
      <c r="RT250" s="43"/>
      <c r="RU250" s="43"/>
      <c r="RV250" s="43"/>
      <c r="RW250" s="43"/>
      <c r="RX250" s="43"/>
      <c r="RY250" s="43"/>
      <c r="RZ250" s="43"/>
      <c r="SA250" s="43"/>
      <c r="SB250" s="43"/>
      <c r="SC250" s="43"/>
      <c r="SD250" s="43"/>
      <c r="SE250" s="43"/>
      <c r="SF250" s="43"/>
      <c r="SG250" s="43"/>
      <c r="SH250" s="43"/>
      <c r="SI250" s="43"/>
      <c r="SJ250" s="43"/>
      <c r="SK250" s="43"/>
      <c r="SL250" s="43"/>
      <c r="SM250" s="43"/>
      <c r="SN250" s="43"/>
      <c r="SO250" s="43"/>
      <c r="SP250" s="43"/>
      <c r="SQ250" s="43"/>
      <c r="SR250" s="43"/>
      <c r="SS250" s="43"/>
      <c r="ST250" s="43"/>
      <c r="SU250" s="43"/>
      <c r="SV250" s="43"/>
      <c r="SW250" s="43"/>
      <c r="SX250" s="43"/>
      <c r="SY250" s="43"/>
      <c r="SZ250" s="43"/>
      <c r="TA250" s="43"/>
      <c r="TB250" s="43"/>
      <c r="TC250" s="43"/>
      <c r="TD250" s="43"/>
      <c r="TE250" s="43"/>
      <c r="TF250" s="43"/>
      <c r="TG250" s="43"/>
      <c r="TH250" s="43"/>
      <c r="TI250" s="43"/>
      <c r="TJ250" s="43"/>
      <c r="TK250" s="43"/>
      <c r="TL250" s="43"/>
      <c r="TM250" s="43"/>
      <c r="TN250" s="43"/>
      <c r="TO250" s="43"/>
      <c r="TP250" s="43"/>
      <c r="TQ250" s="43"/>
      <c r="TR250" s="43"/>
      <c r="TS250" s="43"/>
      <c r="TT250" s="43"/>
      <c r="TU250" s="43"/>
      <c r="TV250" s="43"/>
      <c r="TW250" s="43"/>
      <c r="TX250" s="43"/>
      <c r="TY250" s="43"/>
      <c r="TZ250" s="43"/>
      <c r="UA250" s="43"/>
      <c r="UB250" s="43"/>
      <c r="UC250" s="43"/>
      <c r="UD250" s="43"/>
      <c r="UE250" s="43"/>
      <c r="UF250" s="43"/>
      <c r="UG250" s="43"/>
      <c r="UH250" s="43"/>
      <c r="UI250" s="43"/>
      <c r="UJ250" s="43"/>
      <c r="UK250" s="43"/>
      <c r="UL250" s="43"/>
      <c r="UM250" s="43"/>
      <c r="UN250" s="43"/>
      <c r="UO250" s="43"/>
      <c r="UP250" s="43"/>
      <c r="UQ250" s="43"/>
      <c r="UR250" s="43"/>
      <c r="US250" s="43"/>
      <c r="UT250" s="43"/>
      <c r="UU250" s="43"/>
      <c r="UV250" s="43"/>
      <c r="UW250" s="43"/>
      <c r="UX250" s="43"/>
      <c r="UY250" s="43"/>
      <c r="UZ250" s="43"/>
      <c r="VA250" s="43"/>
      <c r="VB250" s="43"/>
      <c r="VC250" s="43"/>
      <c r="VD250" s="43"/>
      <c r="VE250" s="43"/>
      <c r="VF250" s="43"/>
      <c r="VG250" s="43"/>
      <c r="VH250" s="43"/>
      <c r="VI250" s="43"/>
      <c r="VJ250" s="43"/>
      <c r="VK250" s="43"/>
      <c r="VL250" s="43"/>
      <c r="VM250" s="43"/>
      <c r="VN250" s="43"/>
      <c r="VO250" s="43"/>
      <c r="VP250" s="43"/>
      <c r="VQ250" s="43"/>
      <c r="VR250" s="43"/>
      <c r="VS250" s="43"/>
      <c r="VT250" s="43"/>
      <c r="VU250" s="43"/>
      <c r="VV250" s="43"/>
      <c r="VW250" s="43"/>
      <c r="VX250" s="43"/>
      <c r="VY250" s="43"/>
      <c r="VZ250" s="43"/>
      <c r="WA250" s="43"/>
      <c r="WB250" s="43"/>
      <c r="WC250" s="43"/>
      <c r="WD250" s="43"/>
      <c r="WE250" s="43"/>
      <c r="WF250" s="43"/>
      <c r="WG250" s="43"/>
      <c r="WH250" s="43"/>
      <c r="WI250" s="43"/>
      <c r="WJ250" s="43"/>
      <c r="WK250" s="43"/>
      <c r="WL250" s="43"/>
      <c r="WM250" s="43"/>
      <c r="WN250" s="43"/>
      <c r="WO250" s="43"/>
      <c r="WP250" s="43"/>
      <c r="WQ250" s="43"/>
      <c r="WR250" s="43"/>
      <c r="WS250" s="43"/>
      <c r="WT250" s="43"/>
      <c r="WU250" s="43"/>
      <c r="WV250" s="43"/>
      <c r="WW250" s="43"/>
      <c r="WX250" s="43"/>
      <c r="WY250" s="43"/>
      <c r="WZ250" s="43"/>
      <c r="XA250" s="43"/>
      <c r="XB250" s="43"/>
      <c r="XC250" s="43"/>
      <c r="XD250" s="43"/>
      <c r="XE250" s="43"/>
      <c r="XF250" s="43"/>
      <c r="XG250" s="43"/>
      <c r="XH250" s="43"/>
      <c r="XI250" s="43"/>
      <c r="XJ250" s="43"/>
      <c r="XK250" s="43"/>
      <c r="XL250" s="43"/>
      <c r="XM250" s="43"/>
      <c r="XN250" s="43"/>
      <c r="XO250" s="43"/>
      <c r="XP250" s="43"/>
      <c r="XQ250" s="43"/>
      <c r="XR250" s="43"/>
      <c r="XS250" s="43"/>
      <c r="XT250" s="43"/>
      <c r="XU250" s="43"/>
      <c r="XV250" s="43"/>
      <c r="XW250" s="43"/>
      <c r="XX250" s="43"/>
      <c r="XY250" s="43"/>
      <c r="XZ250" s="43"/>
      <c r="YA250" s="43"/>
      <c r="YB250" s="43"/>
      <c r="YC250" s="43"/>
      <c r="YD250" s="43"/>
      <c r="YE250" s="43"/>
      <c r="YF250" s="43"/>
      <c r="YG250" s="43"/>
      <c r="YH250" s="43"/>
      <c r="YI250" s="43"/>
      <c r="YJ250" s="43"/>
      <c r="YK250" s="43"/>
      <c r="YL250" s="43"/>
      <c r="YM250" s="43"/>
      <c r="YN250" s="43"/>
      <c r="YO250" s="43"/>
      <c r="YP250" s="43"/>
      <c r="YQ250" s="43"/>
      <c r="YR250" s="43"/>
      <c r="YS250" s="43"/>
      <c r="YT250" s="43"/>
      <c r="YU250" s="43"/>
      <c r="YV250" s="43"/>
      <c r="YW250" s="43"/>
      <c r="YX250" s="43"/>
      <c r="YY250" s="43"/>
      <c r="YZ250" s="43"/>
      <c r="ZA250" s="43"/>
      <c r="ZB250" s="43"/>
      <c r="ZC250" s="43"/>
      <c r="ZD250" s="43"/>
      <c r="ZE250" s="43"/>
      <c r="ZF250" s="43"/>
      <c r="ZG250" s="43"/>
      <c r="ZH250" s="43"/>
      <c r="ZI250" s="43"/>
      <c r="ZJ250" s="43"/>
      <c r="ZK250" s="43"/>
      <c r="ZL250" s="43"/>
      <c r="ZM250" s="43"/>
      <c r="ZN250" s="43"/>
      <c r="ZO250" s="43"/>
      <c r="ZP250" s="43"/>
      <c r="ZQ250" s="43"/>
      <c r="ZR250" s="43"/>
      <c r="ZS250" s="43"/>
      <c r="ZT250" s="43"/>
      <c r="ZU250" s="43"/>
      <c r="ZV250" s="43"/>
      <c r="ZW250" s="43"/>
      <c r="ZX250" s="43"/>
      <c r="ZY250" s="43"/>
      <c r="ZZ250" s="43"/>
      <c r="AAA250" s="43"/>
      <c r="AAB250" s="43"/>
      <c r="AAC250" s="43"/>
      <c r="AAD250" s="43"/>
      <c r="AAE250" s="43"/>
      <c r="AAF250" s="43"/>
      <c r="AAG250" s="43"/>
      <c r="AAH250" s="43"/>
      <c r="AAI250" s="43"/>
      <c r="AAJ250" s="43"/>
      <c r="AAK250" s="43"/>
      <c r="AAL250" s="43"/>
      <c r="AAM250" s="43"/>
      <c r="AAN250" s="43"/>
      <c r="AAO250" s="43"/>
      <c r="AAP250" s="43"/>
      <c r="AAQ250" s="43"/>
      <c r="AAR250" s="43"/>
      <c r="AAS250" s="43"/>
      <c r="AAT250" s="43"/>
      <c r="AAU250" s="43"/>
      <c r="AAV250" s="43"/>
      <c r="AAW250" s="43"/>
      <c r="AAX250" s="43"/>
      <c r="AAY250" s="43"/>
      <c r="AAZ250" s="43"/>
      <c r="ABA250" s="43"/>
      <c r="ABB250" s="43"/>
      <c r="ABC250" s="43"/>
      <c r="ABD250" s="43"/>
      <c r="ABE250" s="43"/>
      <c r="ABF250" s="43"/>
      <c r="ABG250" s="43"/>
      <c r="ABH250" s="43"/>
      <c r="ABI250" s="43"/>
      <c r="ABJ250" s="43"/>
      <c r="ABK250" s="43"/>
      <c r="ABL250" s="43"/>
      <c r="ABM250" s="43"/>
      <c r="ABN250" s="43"/>
      <c r="ABO250" s="43"/>
      <c r="ABP250" s="43"/>
      <c r="ABQ250" s="43"/>
      <c r="ABR250" s="43"/>
      <c r="ABS250" s="43"/>
      <c r="ABT250" s="43"/>
      <c r="ABU250" s="43"/>
      <c r="ABV250" s="43"/>
      <c r="ABW250" s="43"/>
      <c r="ABX250" s="43"/>
      <c r="ABY250" s="43"/>
      <c r="ABZ250" s="43"/>
      <c r="ACA250" s="43"/>
      <c r="ACB250" s="43"/>
      <c r="ACC250" s="43"/>
      <c r="ACD250" s="43"/>
      <c r="ACE250" s="43"/>
      <c r="ACF250" s="43"/>
      <c r="ACG250" s="43"/>
      <c r="ACH250" s="43"/>
      <c r="ACI250" s="43"/>
      <c r="ACJ250" s="43"/>
      <c r="ACK250" s="43"/>
      <c r="ACL250" s="43"/>
      <c r="ACM250" s="43"/>
      <c r="ACN250" s="43"/>
      <c r="ACO250" s="43"/>
      <c r="ACP250" s="43"/>
      <c r="ACQ250" s="43"/>
      <c r="ACR250" s="43"/>
      <c r="ACS250" s="43"/>
      <c r="ACT250" s="43"/>
      <c r="ACU250" s="43"/>
      <c r="ACV250" s="43"/>
      <c r="ACW250" s="43"/>
      <c r="ACX250" s="43"/>
      <c r="ACY250" s="43"/>
      <c r="ACZ250" s="43"/>
      <c r="ADA250" s="43"/>
      <c r="ADB250" s="43"/>
      <c r="ADC250" s="43"/>
      <c r="ADD250" s="43"/>
      <c r="ADE250" s="43"/>
      <c r="ADF250" s="43"/>
      <c r="ADG250" s="43"/>
      <c r="ADH250" s="43"/>
      <c r="ADI250" s="43"/>
      <c r="ADJ250" s="43"/>
      <c r="ADK250" s="43"/>
      <c r="ADL250" s="43"/>
      <c r="ADM250" s="43"/>
      <c r="ADN250" s="43"/>
      <c r="ADO250" s="43"/>
      <c r="ADP250" s="43"/>
      <c r="ADQ250" s="43"/>
      <c r="ADR250" s="43"/>
      <c r="ADS250" s="43"/>
      <c r="ADT250" s="43"/>
      <c r="ADU250" s="43"/>
      <c r="ADV250" s="43"/>
      <c r="ADW250" s="43"/>
      <c r="ADX250" s="43"/>
      <c r="ADY250" s="43"/>
      <c r="ADZ250" s="43"/>
      <c r="AEA250" s="43"/>
      <c r="AEB250" s="43"/>
      <c r="AEC250" s="43"/>
      <c r="AED250" s="43"/>
      <c r="AEE250" s="43"/>
      <c r="AEF250" s="43"/>
      <c r="AEG250" s="43"/>
      <c r="AEH250" s="43"/>
      <c r="AEI250" s="43"/>
      <c r="AEJ250" s="43"/>
      <c r="AEK250" s="43"/>
      <c r="AEL250" s="43"/>
      <c r="AEM250" s="43"/>
      <c r="AEN250" s="43"/>
      <c r="AEO250" s="43"/>
      <c r="AEP250" s="43"/>
      <c r="AEQ250" s="43"/>
      <c r="AER250" s="43"/>
      <c r="AES250" s="43"/>
      <c r="AET250" s="43"/>
      <c r="AEU250" s="43"/>
      <c r="AEV250" s="43"/>
      <c r="AEW250" s="43"/>
      <c r="AEX250" s="43"/>
      <c r="AEY250" s="43"/>
      <c r="AEZ250" s="43"/>
      <c r="AFA250" s="43"/>
      <c r="AFB250" s="43"/>
      <c r="AFC250" s="43"/>
      <c r="AFD250" s="43"/>
      <c r="AFE250" s="43"/>
      <c r="AFF250" s="43"/>
      <c r="AFG250" s="43"/>
      <c r="AFH250" s="43"/>
      <c r="AFI250" s="43"/>
      <c r="AFJ250" s="43"/>
      <c r="AFK250" s="43"/>
      <c r="AFL250" s="43"/>
      <c r="AFM250" s="43"/>
      <c r="AFN250" s="43"/>
      <c r="AFO250" s="43"/>
      <c r="AFP250" s="43"/>
      <c r="AFQ250" s="43"/>
      <c r="AFR250" s="43"/>
      <c r="AFS250" s="43"/>
      <c r="AFT250" s="43"/>
      <c r="AFU250" s="43"/>
      <c r="AFV250" s="43"/>
      <c r="AFW250" s="43"/>
      <c r="AFX250" s="43"/>
      <c r="AFY250" s="43"/>
      <c r="AFZ250" s="43"/>
      <c r="AGA250" s="43"/>
      <c r="AGB250" s="43"/>
      <c r="AGC250" s="43"/>
      <c r="AGD250" s="43"/>
      <c r="AGE250" s="43"/>
      <c r="AGF250" s="43"/>
      <c r="AGG250" s="43"/>
      <c r="AGH250" s="43"/>
      <c r="AGI250" s="43"/>
      <c r="AGJ250" s="43"/>
      <c r="AGK250" s="43"/>
      <c r="AGL250" s="43"/>
      <c r="AGM250" s="43"/>
      <c r="AGN250" s="43"/>
      <c r="AGO250" s="43"/>
      <c r="AGP250" s="43"/>
      <c r="AGQ250" s="43"/>
      <c r="AGR250" s="43"/>
      <c r="AGS250" s="43"/>
      <c r="AGT250" s="43"/>
      <c r="AGU250" s="43"/>
      <c r="AGV250" s="43"/>
      <c r="AGW250" s="43"/>
      <c r="AGX250" s="43"/>
      <c r="AGY250" s="43"/>
      <c r="AGZ250" s="43"/>
      <c r="AHA250" s="43"/>
      <c r="AHB250" s="43"/>
      <c r="AHC250" s="43"/>
      <c r="AHD250" s="43"/>
      <c r="AHE250" s="43"/>
      <c r="AHF250" s="43"/>
      <c r="AHG250" s="43"/>
      <c r="AHH250" s="43"/>
      <c r="AHI250" s="43"/>
      <c r="AHJ250" s="43"/>
      <c r="AHK250" s="43"/>
      <c r="AHL250" s="43"/>
      <c r="AHM250" s="43"/>
      <c r="AHN250" s="43"/>
      <c r="AHO250" s="43"/>
      <c r="AHP250" s="43"/>
      <c r="AHQ250" s="43"/>
      <c r="AHR250" s="43"/>
      <c r="AHS250" s="43"/>
      <c r="AHT250" s="43"/>
      <c r="AHU250" s="43"/>
      <c r="AHV250" s="43"/>
      <c r="AHW250" s="43"/>
      <c r="AHX250" s="43"/>
      <c r="AHY250" s="43"/>
      <c r="AHZ250" s="43"/>
      <c r="AIA250" s="43"/>
      <c r="AIB250" s="43"/>
      <c r="AIC250" s="43"/>
      <c r="AID250" s="43"/>
      <c r="AIE250" s="43"/>
      <c r="AIF250" s="43"/>
      <c r="AIG250" s="43"/>
      <c r="AIH250" s="43"/>
      <c r="AII250" s="43"/>
      <c r="AIJ250" s="43"/>
      <c r="AIK250" s="43"/>
      <c r="AIL250" s="43"/>
      <c r="AIM250" s="43"/>
      <c r="AIN250" s="43"/>
      <c r="AIO250" s="43"/>
      <c r="AIP250" s="43"/>
      <c r="AIQ250" s="43"/>
      <c r="AIR250" s="43"/>
      <c r="AIS250" s="43"/>
      <c r="AIT250" s="43"/>
      <c r="AIU250" s="43"/>
      <c r="AIV250" s="43"/>
      <c r="AIW250" s="43"/>
      <c r="AIX250" s="43"/>
      <c r="AIY250" s="43"/>
      <c r="AIZ250" s="43"/>
      <c r="AJA250" s="43"/>
      <c r="AJB250" s="43"/>
      <c r="AJC250" s="43"/>
      <c r="AJD250" s="43"/>
      <c r="AJE250" s="43"/>
      <c r="AJF250" s="43"/>
      <c r="AJG250" s="43"/>
      <c r="AJH250" s="43"/>
      <c r="AJI250" s="43"/>
      <c r="AJJ250" s="43"/>
      <c r="AJK250" s="43"/>
      <c r="AJL250" s="43"/>
      <c r="AJM250" s="43"/>
      <c r="AJN250" s="43"/>
      <c r="AJO250" s="43"/>
      <c r="AJP250" s="43"/>
      <c r="AJQ250" s="43"/>
      <c r="AJR250" s="43"/>
      <c r="AJS250" s="43"/>
      <c r="AJT250" s="43"/>
      <c r="AJU250" s="43"/>
      <c r="AJV250" s="43"/>
      <c r="AJW250" s="43"/>
      <c r="AJX250" s="43"/>
      <c r="AJY250" s="43"/>
      <c r="AJZ250" s="43"/>
      <c r="AKA250" s="43"/>
      <c r="AKB250" s="43"/>
      <c r="AKC250" s="43"/>
      <c r="AKD250" s="43"/>
      <c r="AKE250" s="43"/>
      <c r="AKF250" s="43"/>
      <c r="AKG250" s="43"/>
      <c r="AKH250" s="43"/>
      <c r="AKI250" s="43"/>
      <c r="AKJ250" s="43"/>
      <c r="AKK250" s="43"/>
      <c r="AKL250" s="43"/>
      <c r="AKM250" s="43"/>
      <c r="AKN250" s="43"/>
      <c r="AKO250" s="43"/>
      <c r="AKP250" s="43"/>
      <c r="AKQ250" s="43"/>
      <c r="AKR250" s="43"/>
      <c r="AKS250" s="43"/>
      <c r="AKT250" s="43"/>
      <c r="AKU250" s="43"/>
      <c r="AKV250" s="43"/>
      <c r="AKW250" s="43"/>
      <c r="AKX250" s="43"/>
      <c r="AKY250" s="43"/>
      <c r="AKZ250" s="43"/>
      <c r="ALA250" s="43"/>
      <c r="ALB250" s="43"/>
      <c r="ALC250" s="43"/>
      <c r="ALD250" s="43"/>
      <c r="ALE250" s="43"/>
      <c r="ALF250" s="43"/>
      <c r="ALG250" s="43"/>
      <c r="ALH250" s="43"/>
      <c r="ALI250" s="43"/>
      <c r="ALJ250" s="43"/>
      <c r="ALK250" s="43"/>
      <c r="ALL250" s="43"/>
      <c r="ALM250" s="43"/>
      <c r="ALN250" s="43"/>
      <c r="ALO250" s="43"/>
      <c r="ALP250" s="43"/>
      <c r="ALQ250" s="43"/>
      <c r="ALR250" s="43"/>
      <c r="ALS250" s="43"/>
      <c r="ALT250" s="43"/>
      <c r="ALU250" s="43"/>
      <c r="ALV250" s="43"/>
      <c r="ALW250" s="43"/>
      <c r="ALX250" s="43"/>
      <c r="ALY250" s="43"/>
      <c r="ALZ250" s="43"/>
      <c r="AMA250" s="43"/>
      <c r="AMB250" s="43"/>
      <c r="AMC250" s="43"/>
      <c r="AMD250" s="43"/>
      <c r="AME250" s="43"/>
      <c r="AMF250" s="43"/>
      <c r="AMG250" s="43"/>
      <c r="AMH250" s="43"/>
      <c r="AMI250" s="43"/>
      <c r="AMJ250" s="43"/>
      <c r="AMK250" s="43"/>
      <c r="AML250" s="43"/>
      <c r="AMM250" s="43"/>
      <c r="AMN250" s="43"/>
      <c r="AMO250" s="43"/>
      <c r="AMP250" s="43"/>
      <c r="AMQ250" s="43"/>
      <c r="AMR250" s="43"/>
      <c r="AMS250" s="43"/>
      <c r="AMT250" s="43"/>
    </row>
    <row r="251" spans="1:1034" hidden="1" x14ac:dyDescent="0.2">
      <c r="A251" s="326" t="s">
        <v>300</v>
      </c>
      <c r="B251" s="41">
        <v>47</v>
      </c>
      <c r="C251" s="42" t="s">
        <v>17</v>
      </c>
      <c r="D251" s="388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  <c r="IW251" s="43"/>
      <c r="IX251" s="43"/>
      <c r="IY251" s="43"/>
      <c r="IZ251" s="43"/>
      <c r="JA251" s="43"/>
      <c r="JB251" s="43"/>
      <c r="JC251" s="43"/>
      <c r="JD251" s="43"/>
      <c r="JE251" s="43"/>
      <c r="JF251" s="43"/>
      <c r="JG251" s="43"/>
      <c r="JH251" s="43"/>
      <c r="JI251" s="43"/>
      <c r="JJ251" s="43"/>
      <c r="JK251" s="43"/>
      <c r="JL251" s="43"/>
      <c r="JM251" s="43"/>
      <c r="JN251" s="43"/>
      <c r="JO251" s="43"/>
      <c r="JP251" s="43"/>
      <c r="JQ251" s="43"/>
      <c r="JR251" s="43"/>
      <c r="JS251" s="43"/>
      <c r="JT251" s="43"/>
      <c r="JU251" s="43"/>
      <c r="JV251" s="43"/>
      <c r="JW251" s="43"/>
      <c r="JX251" s="43"/>
      <c r="JY251" s="43"/>
      <c r="JZ251" s="43"/>
      <c r="KA251" s="43"/>
      <c r="KB251" s="43"/>
      <c r="KC251" s="43"/>
      <c r="KD251" s="43"/>
      <c r="KE251" s="43"/>
      <c r="KF251" s="43"/>
      <c r="KG251" s="43"/>
      <c r="KH251" s="43"/>
      <c r="KI251" s="43"/>
      <c r="KJ251" s="43"/>
      <c r="KK251" s="43"/>
      <c r="KL251" s="43"/>
      <c r="KM251" s="43"/>
      <c r="KN251" s="43"/>
      <c r="KO251" s="43"/>
      <c r="KP251" s="43"/>
      <c r="KQ251" s="43"/>
      <c r="KR251" s="43"/>
      <c r="KS251" s="43"/>
      <c r="KT251" s="43"/>
      <c r="KU251" s="43"/>
      <c r="KV251" s="43"/>
      <c r="KW251" s="43"/>
      <c r="KX251" s="43"/>
      <c r="KY251" s="43"/>
      <c r="KZ251" s="43"/>
      <c r="LA251" s="43"/>
      <c r="LB251" s="43"/>
      <c r="LC251" s="43"/>
      <c r="LD251" s="43"/>
      <c r="LE251" s="43"/>
      <c r="LF251" s="43"/>
      <c r="LG251" s="43"/>
      <c r="LH251" s="43"/>
      <c r="LI251" s="43"/>
      <c r="LJ251" s="43"/>
      <c r="LK251" s="43"/>
      <c r="LL251" s="43"/>
      <c r="LM251" s="43"/>
      <c r="LN251" s="43"/>
      <c r="LO251" s="43"/>
      <c r="LP251" s="43"/>
      <c r="LQ251" s="43"/>
      <c r="LR251" s="43"/>
      <c r="LS251" s="43"/>
      <c r="LT251" s="43"/>
      <c r="LU251" s="43"/>
      <c r="LV251" s="43"/>
      <c r="LW251" s="43"/>
      <c r="LX251" s="43"/>
      <c r="LY251" s="43"/>
      <c r="LZ251" s="43"/>
      <c r="MA251" s="43"/>
      <c r="MB251" s="43"/>
      <c r="MC251" s="43"/>
      <c r="MD251" s="43"/>
      <c r="ME251" s="43"/>
      <c r="MF251" s="43"/>
      <c r="MG251" s="43"/>
      <c r="MH251" s="43"/>
      <c r="MI251" s="43"/>
      <c r="MJ251" s="43"/>
      <c r="MK251" s="43"/>
      <c r="ML251" s="43"/>
      <c r="MM251" s="43"/>
      <c r="MN251" s="43"/>
      <c r="MO251" s="43"/>
      <c r="MP251" s="43"/>
      <c r="MQ251" s="43"/>
      <c r="MR251" s="43"/>
      <c r="MS251" s="43"/>
      <c r="MT251" s="43"/>
      <c r="MU251" s="43"/>
      <c r="MV251" s="43"/>
      <c r="MW251" s="43"/>
      <c r="MX251" s="43"/>
      <c r="MY251" s="43"/>
      <c r="MZ251" s="43"/>
      <c r="NA251" s="43"/>
      <c r="NB251" s="43"/>
      <c r="NC251" s="43"/>
      <c r="ND251" s="43"/>
      <c r="NE251" s="43"/>
      <c r="NF251" s="43"/>
      <c r="NG251" s="43"/>
      <c r="NH251" s="43"/>
      <c r="NI251" s="43"/>
      <c r="NJ251" s="43"/>
      <c r="NK251" s="43"/>
      <c r="NL251" s="43"/>
      <c r="NM251" s="43"/>
      <c r="NN251" s="43"/>
      <c r="NO251" s="43"/>
      <c r="NP251" s="43"/>
      <c r="NQ251" s="43"/>
      <c r="NR251" s="43"/>
      <c r="NS251" s="43"/>
      <c r="NT251" s="43"/>
      <c r="NU251" s="43"/>
      <c r="NV251" s="43"/>
      <c r="NW251" s="43"/>
      <c r="NX251" s="43"/>
      <c r="NY251" s="43"/>
      <c r="NZ251" s="43"/>
      <c r="OA251" s="43"/>
      <c r="OB251" s="43"/>
      <c r="OC251" s="43"/>
      <c r="OD251" s="43"/>
      <c r="OE251" s="43"/>
      <c r="OF251" s="43"/>
      <c r="OG251" s="43"/>
      <c r="OH251" s="43"/>
      <c r="OI251" s="43"/>
      <c r="OJ251" s="43"/>
      <c r="OK251" s="43"/>
      <c r="OL251" s="43"/>
      <c r="OM251" s="43"/>
      <c r="ON251" s="43"/>
      <c r="OO251" s="43"/>
      <c r="OP251" s="43"/>
      <c r="OQ251" s="43"/>
      <c r="OR251" s="43"/>
      <c r="OS251" s="43"/>
      <c r="OT251" s="43"/>
      <c r="OU251" s="43"/>
      <c r="OV251" s="43"/>
      <c r="OW251" s="43"/>
      <c r="OX251" s="43"/>
      <c r="OY251" s="43"/>
      <c r="OZ251" s="43"/>
      <c r="PA251" s="43"/>
      <c r="PB251" s="43"/>
      <c r="PC251" s="43"/>
      <c r="PD251" s="43"/>
      <c r="PE251" s="43"/>
      <c r="PF251" s="43"/>
      <c r="PG251" s="43"/>
      <c r="PH251" s="43"/>
      <c r="PI251" s="43"/>
      <c r="PJ251" s="43"/>
      <c r="PK251" s="43"/>
      <c r="PL251" s="43"/>
      <c r="PM251" s="43"/>
      <c r="PN251" s="43"/>
      <c r="PO251" s="43"/>
      <c r="PP251" s="43"/>
      <c r="PQ251" s="43"/>
      <c r="PR251" s="43"/>
      <c r="PS251" s="43"/>
      <c r="PT251" s="43"/>
      <c r="PU251" s="43"/>
      <c r="PV251" s="43"/>
      <c r="PW251" s="43"/>
      <c r="PX251" s="43"/>
      <c r="PY251" s="43"/>
      <c r="PZ251" s="43"/>
      <c r="QA251" s="43"/>
      <c r="QB251" s="43"/>
      <c r="QC251" s="43"/>
      <c r="QD251" s="43"/>
      <c r="QE251" s="43"/>
      <c r="QF251" s="43"/>
      <c r="QG251" s="43"/>
      <c r="QH251" s="43"/>
      <c r="QI251" s="43"/>
      <c r="QJ251" s="43"/>
      <c r="QK251" s="43"/>
      <c r="QL251" s="43"/>
      <c r="QM251" s="43"/>
      <c r="QN251" s="43"/>
      <c r="QO251" s="43"/>
      <c r="QP251" s="43"/>
      <c r="QQ251" s="43"/>
      <c r="QR251" s="43"/>
      <c r="QS251" s="43"/>
      <c r="QT251" s="43"/>
      <c r="QU251" s="43"/>
      <c r="QV251" s="43"/>
      <c r="QW251" s="43"/>
      <c r="QX251" s="43"/>
      <c r="QY251" s="43"/>
      <c r="QZ251" s="43"/>
      <c r="RA251" s="43"/>
      <c r="RB251" s="43"/>
      <c r="RC251" s="43"/>
      <c r="RD251" s="43"/>
      <c r="RE251" s="43"/>
      <c r="RF251" s="43"/>
      <c r="RG251" s="43"/>
      <c r="RH251" s="43"/>
      <c r="RI251" s="43"/>
      <c r="RJ251" s="43"/>
      <c r="RK251" s="43"/>
      <c r="RL251" s="43"/>
      <c r="RM251" s="43"/>
      <c r="RN251" s="43"/>
      <c r="RO251" s="43"/>
      <c r="RP251" s="43"/>
      <c r="RQ251" s="43"/>
      <c r="RR251" s="43"/>
      <c r="RS251" s="43"/>
      <c r="RT251" s="43"/>
      <c r="RU251" s="43"/>
      <c r="RV251" s="43"/>
      <c r="RW251" s="43"/>
      <c r="RX251" s="43"/>
      <c r="RY251" s="43"/>
      <c r="RZ251" s="43"/>
      <c r="SA251" s="43"/>
      <c r="SB251" s="43"/>
      <c r="SC251" s="43"/>
      <c r="SD251" s="43"/>
      <c r="SE251" s="43"/>
      <c r="SF251" s="43"/>
      <c r="SG251" s="43"/>
      <c r="SH251" s="43"/>
      <c r="SI251" s="43"/>
      <c r="SJ251" s="43"/>
      <c r="SK251" s="43"/>
      <c r="SL251" s="43"/>
      <c r="SM251" s="43"/>
      <c r="SN251" s="43"/>
      <c r="SO251" s="43"/>
      <c r="SP251" s="43"/>
      <c r="SQ251" s="43"/>
      <c r="SR251" s="43"/>
      <c r="SS251" s="43"/>
      <c r="ST251" s="43"/>
      <c r="SU251" s="43"/>
      <c r="SV251" s="43"/>
      <c r="SW251" s="43"/>
      <c r="SX251" s="43"/>
      <c r="SY251" s="43"/>
      <c r="SZ251" s="43"/>
      <c r="TA251" s="43"/>
      <c r="TB251" s="43"/>
      <c r="TC251" s="43"/>
      <c r="TD251" s="43"/>
      <c r="TE251" s="43"/>
      <c r="TF251" s="43"/>
      <c r="TG251" s="43"/>
      <c r="TH251" s="43"/>
      <c r="TI251" s="43"/>
      <c r="TJ251" s="43"/>
      <c r="TK251" s="43"/>
      <c r="TL251" s="43"/>
      <c r="TM251" s="43"/>
      <c r="TN251" s="43"/>
      <c r="TO251" s="43"/>
      <c r="TP251" s="43"/>
      <c r="TQ251" s="43"/>
      <c r="TR251" s="43"/>
      <c r="TS251" s="43"/>
      <c r="TT251" s="43"/>
      <c r="TU251" s="43"/>
      <c r="TV251" s="43"/>
      <c r="TW251" s="43"/>
      <c r="TX251" s="43"/>
      <c r="TY251" s="43"/>
      <c r="TZ251" s="43"/>
      <c r="UA251" s="43"/>
      <c r="UB251" s="43"/>
      <c r="UC251" s="43"/>
      <c r="UD251" s="43"/>
      <c r="UE251" s="43"/>
      <c r="UF251" s="43"/>
      <c r="UG251" s="43"/>
      <c r="UH251" s="43"/>
      <c r="UI251" s="43"/>
      <c r="UJ251" s="43"/>
      <c r="UK251" s="43"/>
      <c r="UL251" s="43"/>
      <c r="UM251" s="43"/>
      <c r="UN251" s="43"/>
      <c r="UO251" s="43"/>
      <c r="UP251" s="43"/>
      <c r="UQ251" s="43"/>
      <c r="UR251" s="43"/>
      <c r="US251" s="43"/>
      <c r="UT251" s="43"/>
      <c r="UU251" s="43"/>
      <c r="UV251" s="43"/>
      <c r="UW251" s="43"/>
      <c r="UX251" s="43"/>
      <c r="UY251" s="43"/>
      <c r="UZ251" s="43"/>
      <c r="VA251" s="43"/>
      <c r="VB251" s="43"/>
      <c r="VC251" s="43"/>
      <c r="VD251" s="43"/>
      <c r="VE251" s="43"/>
      <c r="VF251" s="43"/>
      <c r="VG251" s="43"/>
      <c r="VH251" s="43"/>
      <c r="VI251" s="43"/>
      <c r="VJ251" s="43"/>
      <c r="VK251" s="43"/>
      <c r="VL251" s="43"/>
      <c r="VM251" s="43"/>
      <c r="VN251" s="43"/>
      <c r="VO251" s="43"/>
      <c r="VP251" s="43"/>
      <c r="VQ251" s="43"/>
      <c r="VR251" s="43"/>
      <c r="VS251" s="43"/>
      <c r="VT251" s="43"/>
      <c r="VU251" s="43"/>
      <c r="VV251" s="43"/>
      <c r="VW251" s="43"/>
      <c r="VX251" s="43"/>
      <c r="VY251" s="43"/>
      <c r="VZ251" s="43"/>
      <c r="WA251" s="43"/>
      <c r="WB251" s="43"/>
      <c r="WC251" s="43"/>
      <c r="WD251" s="43"/>
      <c r="WE251" s="43"/>
      <c r="WF251" s="43"/>
      <c r="WG251" s="43"/>
      <c r="WH251" s="43"/>
      <c r="WI251" s="43"/>
      <c r="WJ251" s="43"/>
      <c r="WK251" s="43"/>
      <c r="WL251" s="43"/>
      <c r="WM251" s="43"/>
      <c r="WN251" s="43"/>
      <c r="WO251" s="43"/>
      <c r="WP251" s="43"/>
      <c r="WQ251" s="43"/>
      <c r="WR251" s="43"/>
      <c r="WS251" s="43"/>
      <c r="WT251" s="43"/>
      <c r="WU251" s="43"/>
      <c r="WV251" s="43"/>
      <c r="WW251" s="43"/>
      <c r="WX251" s="43"/>
      <c r="WY251" s="43"/>
      <c r="WZ251" s="43"/>
      <c r="XA251" s="43"/>
      <c r="XB251" s="43"/>
      <c r="XC251" s="43"/>
      <c r="XD251" s="43"/>
      <c r="XE251" s="43"/>
      <c r="XF251" s="43"/>
      <c r="XG251" s="43"/>
      <c r="XH251" s="43"/>
      <c r="XI251" s="43"/>
      <c r="XJ251" s="43"/>
      <c r="XK251" s="43"/>
      <c r="XL251" s="43"/>
      <c r="XM251" s="43"/>
      <c r="XN251" s="43"/>
      <c r="XO251" s="43"/>
      <c r="XP251" s="43"/>
      <c r="XQ251" s="43"/>
      <c r="XR251" s="43"/>
      <c r="XS251" s="43"/>
      <c r="XT251" s="43"/>
      <c r="XU251" s="43"/>
      <c r="XV251" s="43"/>
      <c r="XW251" s="43"/>
      <c r="XX251" s="43"/>
      <c r="XY251" s="43"/>
      <c r="XZ251" s="43"/>
      <c r="YA251" s="43"/>
      <c r="YB251" s="43"/>
      <c r="YC251" s="43"/>
      <c r="YD251" s="43"/>
      <c r="YE251" s="43"/>
      <c r="YF251" s="43"/>
      <c r="YG251" s="43"/>
      <c r="YH251" s="43"/>
      <c r="YI251" s="43"/>
      <c r="YJ251" s="43"/>
      <c r="YK251" s="43"/>
      <c r="YL251" s="43"/>
      <c r="YM251" s="43"/>
      <c r="YN251" s="43"/>
      <c r="YO251" s="43"/>
      <c r="YP251" s="43"/>
      <c r="YQ251" s="43"/>
      <c r="YR251" s="43"/>
      <c r="YS251" s="43"/>
      <c r="YT251" s="43"/>
      <c r="YU251" s="43"/>
      <c r="YV251" s="43"/>
      <c r="YW251" s="43"/>
      <c r="YX251" s="43"/>
      <c r="YY251" s="43"/>
      <c r="YZ251" s="43"/>
      <c r="ZA251" s="43"/>
      <c r="ZB251" s="43"/>
      <c r="ZC251" s="43"/>
      <c r="ZD251" s="43"/>
      <c r="ZE251" s="43"/>
      <c r="ZF251" s="43"/>
      <c r="ZG251" s="43"/>
      <c r="ZH251" s="43"/>
      <c r="ZI251" s="43"/>
      <c r="ZJ251" s="43"/>
      <c r="ZK251" s="43"/>
      <c r="ZL251" s="43"/>
      <c r="ZM251" s="43"/>
      <c r="ZN251" s="43"/>
      <c r="ZO251" s="43"/>
      <c r="ZP251" s="43"/>
      <c r="ZQ251" s="43"/>
      <c r="ZR251" s="43"/>
      <c r="ZS251" s="43"/>
      <c r="ZT251" s="43"/>
      <c r="ZU251" s="43"/>
      <c r="ZV251" s="43"/>
      <c r="ZW251" s="43"/>
      <c r="ZX251" s="43"/>
      <c r="ZY251" s="43"/>
      <c r="ZZ251" s="43"/>
      <c r="AAA251" s="43"/>
      <c r="AAB251" s="43"/>
      <c r="AAC251" s="43"/>
      <c r="AAD251" s="43"/>
      <c r="AAE251" s="43"/>
      <c r="AAF251" s="43"/>
      <c r="AAG251" s="43"/>
      <c r="AAH251" s="43"/>
      <c r="AAI251" s="43"/>
      <c r="AAJ251" s="43"/>
      <c r="AAK251" s="43"/>
      <c r="AAL251" s="43"/>
      <c r="AAM251" s="43"/>
      <c r="AAN251" s="43"/>
      <c r="AAO251" s="43"/>
      <c r="AAP251" s="43"/>
      <c r="AAQ251" s="43"/>
      <c r="AAR251" s="43"/>
      <c r="AAS251" s="43"/>
      <c r="AAT251" s="43"/>
      <c r="AAU251" s="43"/>
      <c r="AAV251" s="43"/>
      <c r="AAW251" s="43"/>
      <c r="AAX251" s="43"/>
      <c r="AAY251" s="43"/>
      <c r="AAZ251" s="43"/>
      <c r="ABA251" s="43"/>
      <c r="ABB251" s="43"/>
      <c r="ABC251" s="43"/>
      <c r="ABD251" s="43"/>
      <c r="ABE251" s="43"/>
      <c r="ABF251" s="43"/>
      <c r="ABG251" s="43"/>
      <c r="ABH251" s="43"/>
      <c r="ABI251" s="43"/>
      <c r="ABJ251" s="43"/>
      <c r="ABK251" s="43"/>
      <c r="ABL251" s="43"/>
      <c r="ABM251" s="43"/>
      <c r="ABN251" s="43"/>
      <c r="ABO251" s="43"/>
      <c r="ABP251" s="43"/>
      <c r="ABQ251" s="43"/>
      <c r="ABR251" s="43"/>
      <c r="ABS251" s="43"/>
      <c r="ABT251" s="43"/>
      <c r="ABU251" s="43"/>
      <c r="ABV251" s="43"/>
      <c r="ABW251" s="43"/>
      <c r="ABX251" s="43"/>
      <c r="ABY251" s="43"/>
      <c r="ABZ251" s="43"/>
      <c r="ACA251" s="43"/>
      <c r="ACB251" s="43"/>
      <c r="ACC251" s="43"/>
      <c r="ACD251" s="43"/>
      <c r="ACE251" s="43"/>
      <c r="ACF251" s="43"/>
      <c r="ACG251" s="43"/>
      <c r="ACH251" s="43"/>
      <c r="ACI251" s="43"/>
      <c r="ACJ251" s="43"/>
      <c r="ACK251" s="43"/>
      <c r="ACL251" s="43"/>
      <c r="ACM251" s="43"/>
      <c r="ACN251" s="43"/>
      <c r="ACO251" s="43"/>
      <c r="ACP251" s="43"/>
      <c r="ACQ251" s="43"/>
      <c r="ACR251" s="43"/>
      <c r="ACS251" s="43"/>
      <c r="ACT251" s="43"/>
      <c r="ACU251" s="43"/>
      <c r="ACV251" s="43"/>
      <c r="ACW251" s="43"/>
      <c r="ACX251" s="43"/>
      <c r="ACY251" s="43"/>
      <c r="ACZ251" s="43"/>
      <c r="ADA251" s="43"/>
      <c r="ADB251" s="43"/>
      <c r="ADC251" s="43"/>
      <c r="ADD251" s="43"/>
      <c r="ADE251" s="43"/>
      <c r="ADF251" s="43"/>
      <c r="ADG251" s="43"/>
      <c r="ADH251" s="43"/>
      <c r="ADI251" s="43"/>
      <c r="ADJ251" s="43"/>
      <c r="ADK251" s="43"/>
      <c r="ADL251" s="43"/>
      <c r="ADM251" s="43"/>
      <c r="ADN251" s="43"/>
      <c r="ADO251" s="43"/>
      <c r="ADP251" s="43"/>
      <c r="ADQ251" s="43"/>
      <c r="ADR251" s="43"/>
      <c r="ADS251" s="43"/>
      <c r="ADT251" s="43"/>
      <c r="ADU251" s="43"/>
      <c r="ADV251" s="43"/>
      <c r="ADW251" s="43"/>
      <c r="ADX251" s="43"/>
      <c r="ADY251" s="43"/>
      <c r="ADZ251" s="43"/>
      <c r="AEA251" s="43"/>
      <c r="AEB251" s="43"/>
      <c r="AEC251" s="43"/>
      <c r="AED251" s="43"/>
      <c r="AEE251" s="43"/>
      <c r="AEF251" s="43"/>
      <c r="AEG251" s="43"/>
      <c r="AEH251" s="43"/>
      <c r="AEI251" s="43"/>
      <c r="AEJ251" s="43"/>
      <c r="AEK251" s="43"/>
      <c r="AEL251" s="43"/>
      <c r="AEM251" s="43"/>
      <c r="AEN251" s="43"/>
      <c r="AEO251" s="43"/>
      <c r="AEP251" s="43"/>
      <c r="AEQ251" s="43"/>
      <c r="AER251" s="43"/>
      <c r="AES251" s="43"/>
      <c r="AET251" s="43"/>
      <c r="AEU251" s="43"/>
      <c r="AEV251" s="43"/>
      <c r="AEW251" s="43"/>
      <c r="AEX251" s="43"/>
      <c r="AEY251" s="43"/>
      <c r="AEZ251" s="43"/>
      <c r="AFA251" s="43"/>
      <c r="AFB251" s="43"/>
      <c r="AFC251" s="43"/>
      <c r="AFD251" s="43"/>
      <c r="AFE251" s="43"/>
      <c r="AFF251" s="43"/>
      <c r="AFG251" s="43"/>
      <c r="AFH251" s="43"/>
      <c r="AFI251" s="43"/>
      <c r="AFJ251" s="43"/>
      <c r="AFK251" s="43"/>
      <c r="AFL251" s="43"/>
      <c r="AFM251" s="43"/>
      <c r="AFN251" s="43"/>
      <c r="AFO251" s="43"/>
      <c r="AFP251" s="43"/>
      <c r="AFQ251" s="43"/>
      <c r="AFR251" s="43"/>
      <c r="AFS251" s="43"/>
      <c r="AFT251" s="43"/>
      <c r="AFU251" s="43"/>
      <c r="AFV251" s="43"/>
      <c r="AFW251" s="43"/>
      <c r="AFX251" s="43"/>
      <c r="AFY251" s="43"/>
      <c r="AFZ251" s="43"/>
      <c r="AGA251" s="43"/>
      <c r="AGB251" s="43"/>
      <c r="AGC251" s="43"/>
      <c r="AGD251" s="43"/>
      <c r="AGE251" s="43"/>
      <c r="AGF251" s="43"/>
      <c r="AGG251" s="43"/>
      <c r="AGH251" s="43"/>
      <c r="AGI251" s="43"/>
      <c r="AGJ251" s="43"/>
      <c r="AGK251" s="43"/>
      <c r="AGL251" s="43"/>
      <c r="AGM251" s="43"/>
      <c r="AGN251" s="43"/>
      <c r="AGO251" s="43"/>
      <c r="AGP251" s="43"/>
      <c r="AGQ251" s="43"/>
      <c r="AGR251" s="43"/>
      <c r="AGS251" s="43"/>
      <c r="AGT251" s="43"/>
      <c r="AGU251" s="43"/>
      <c r="AGV251" s="43"/>
      <c r="AGW251" s="43"/>
      <c r="AGX251" s="43"/>
      <c r="AGY251" s="43"/>
      <c r="AGZ251" s="43"/>
      <c r="AHA251" s="43"/>
      <c r="AHB251" s="43"/>
      <c r="AHC251" s="43"/>
      <c r="AHD251" s="43"/>
      <c r="AHE251" s="43"/>
      <c r="AHF251" s="43"/>
      <c r="AHG251" s="43"/>
      <c r="AHH251" s="43"/>
      <c r="AHI251" s="43"/>
      <c r="AHJ251" s="43"/>
      <c r="AHK251" s="43"/>
      <c r="AHL251" s="43"/>
      <c r="AHM251" s="43"/>
      <c r="AHN251" s="43"/>
      <c r="AHO251" s="43"/>
      <c r="AHP251" s="43"/>
      <c r="AHQ251" s="43"/>
      <c r="AHR251" s="43"/>
      <c r="AHS251" s="43"/>
      <c r="AHT251" s="43"/>
      <c r="AHU251" s="43"/>
      <c r="AHV251" s="43"/>
      <c r="AHW251" s="43"/>
      <c r="AHX251" s="43"/>
      <c r="AHY251" s="43"/>
      <c r="AHZ251" s="43"/>
      <c r="AIA251" s="43"/>
      <c r="AIB251" s="43"/>
      <c r="AIC251" s="43"/>
      <c r="AID251" s="43"/>
      <c r="AIE251" s="43"/>
      <c r="AIF251" s="43"/>
      <c r="AIG251" s="43"/>
      <c r="AIH251" s="43"/>
      <c r="AII251" s="43"/>
      <c r="AIJ251" s="43"/>
      <c r="AIK251" s="43"/>
      <c r="AIL251" s="43"/>
      <c r="AIM251" s="43"/>
      <c r="AIN251" s="43"/>
      <c r="AIO251" s="43"/>
      <c r="AIP251" s="43"/>
      <c r="AIQ251" s="43"/>
      <c r="AIR251" s="43"/>
      <c r="AIS251" s="43"/>
      <c r="AIT251" s="43"/>
      <c r="AIU251" s="43"/>
      <c r="AIV251" s="43"/>
      <c r="AIW251" s="43"/>
      <c r="AIX251" s="43"/>
      <c r="AIY251" s="43"/>
      <c r="AIZ251" s="43"/>
      <c r="AJA251" s="43"/>
      <c r="AJB251" s="43"/>
      <c r="AJC251" s="43"/>
      <c r="AJD251" s="43"/>
      <c r="AJE251" s="43"/>
      <c r="AJF251" s="43"/>
      <c r="AJG251" s="43"/>
      <c r="AJH251" s="43"/>
      <c r="AJI251" s="43"/>
      <c r="AJJ251" s="43"/>
      <c r="AJK251" s="43"/>
      <c r="AJL251" s="43"/>
      <c r="AJM251" s="43"/>
      <c r="AJN251" s="43"/>
      <c r="AJO251" s="43"/>
      <c r="AJP251" s="43"/>
      <c r="AJQ251" s="43"/>
      <c r="AJR251" s="43"/>
      <c r="AJS251" s="43"/>
      <c r="AJT251" s="43"/>
      <c r="AJU251" s="43"/>
      <c r="AJV251" s="43"/>
      <c r="AJW251" s="43"/>
      <c r="AJX251" s="43"/>
      <c r="AJY251" s="43"/>
      <c r="AJZ251" s="43"/>
      <c r="AKA251" s="43"/>
      <c r="AKB251" s="43"/>
      <c r="AKC251" s="43"/>
      <c r="AKD251" s="43"/>
      <c r="AKE251" s="43"/>
      <c r="AKF251" s="43"/>
      <c r="AKG251" s="43"/>
      <c r="AKH251" s="43"/>
      <c r="AKI251" s="43"/>
      <c r="AKJ251" s="43"/>
      <c r="AKK251" s="43"/>
      <c r="AKL251" s="43"/>
      <c r="AKM251" s="43"/>
      <c r="AKN251" s="43"/>
      <c r="AKO251" s="43"/>
      <c r="AKP251" s="43"/>
      <c r="AKQ251" s="43"/>
      <c r="AKR251" s="43"/>
      <c r="AKS251" s="43"/>
      <c r="AKT251" s="43"/>
      <c r="AKU251" s="43"/>
      <c r="AKV251" s="43"/>
      <c r="AKW251" s="43"/>
      <c r="AKX251" s="43"/>
      <c r="AKY251" s="43"/>
      <c r="AKZ251" s="43"/>
      <c r="ALA251" s="43"/>
      <c r="ALB251" s="43"/>
      <c r="ALC251" s="43"/>
      <c r="ALD251" s="43"/>
      <c r="ALE251" s="43"/>
      <c r="ALF251" s="43"/>
      <c r="ALG251" s="43"/>
      <c r="ALH251" s="43"/>
      <c r="ALI251" s="43"/>
      <c r="ALJ251" s="43"/>
      <c r="ALK251" s="43"/>
      <c r="ALL251" s="43"/>
      <c r="ALM251" s="43"/>
      <c r="ALN251" s="43"/>
      <c r="ALO251" s="43"/>
      <c r="ALP251" s="43"/>
      <c r="ALQ251" s="43"/>
      <c r="ALR251" s="43"/>
      <c r="ALS251" s="43"/>
      <c r="ALT251" s="43"/>
      <c r="ALU251" s="43"/>
      <c r="ALV251" s="43"/>
      <c r="ALW251" s="43"/>
      <c r="ALX251" s="43"/>
      <c r="ALY251" s="43"/>
      <c r="ALZ251" s="43"/>
      <c r="AMA251" s="43"/>
      <c r="AMB251" s="43"/>
      <c r="AMC251" s="43"/>
      <c r="AMD251" s="43"/>
      <c r="AME251" s="43"/>
      <c r="AMF251" s="43"/>
      <c r="AMG251" s="43"/>
      <c r="AMH251" s="43"/>
      <c r="AMI251" s="43"/>
      <c r="AMJ251" s="43"/>
      <c r="AMK251" s="43"/>
      <c r="AML251" s="43"/>
      <c r="AMM251" s="43"/>
      <c r="AMN251" s="43"/>
      <c r="AMO251" s="43"/>
      <c r="AMP251" s="43"/>
      <c r="AMQ251" s="43"/>
      <c r="AMR251" s="43"/>
      <c r="AMS251" s="43"/>
      <c r="AMT251" s="43"/>
    </row>
    <row r="252" spans="1:1034" hidden="1" x14ac:dyDescent="0.2">
      <c r="A252" s="326"/>
      <c r="B252" s="44">
        <v>50</v>
      </c>
      <c r="C252" s="45" t="s">
        <v>87</v>
      </c>
      <c r="D252" s="388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43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3"/>
      <c r="KJ252" s="43"/>
      <c r="KK252" s="43"/>
      <c r="KL252" s="43"/>
      <c r="KM252" s="43"/>
      <c r="KN252" s="43"/>
      <c r="KO252" s="43"/>
      <c r="KP252" s="43"/>
      <c r="KQ252" s="43"/>
      <c r="KR252" s="43"/>
      <c r="KS252" s="43"/>
      <c r="KT252" s="43"/>
      <c r="KU252" s="43"/>
      <c r="KV252" s="43"/>
      <c r="KW252" s="43"/>
      <c r="KX252" s="43"/>
      <c r="KY252" s="43"/>
      <c r="KZ252" s="43"/>
      <c r="LA252" s="43"/>
      <c r="LB252" s="43"/>
      <c r="LC252" s="43"/>
      <c r="LD252" s="43"/>
      <c r="LE252" s="43"/>
      <c r="LF252" s="43"/>
      <c r="LG252" s="43"/>
      <c r="LH252" s="43"/>
      <c r="LI252" s="43"/>
      <c r="LJ252" s="43"/>
      <c r="LK252" s="43"/>
      <c r="LL252" s="43"/>
      <c r="LM252" s="43"/>
      <c r="LN252" s="43"/>
      <c r="LO252" s="43"/>
      <c r="LP252" s="43"/>
      <c r="LQ252" s="43"/>
      <c r="LR252" s="43"/>
      <c r="LS252" s="43"/>
      <c r="LT252" s="43"/>
      <c r="LU252" s="43"/>
      <c r="LV252" s="43"/>
      <c r="LW252" s="43"/>
      <c r="LX252" s="43"/>
      <c r="LY252" s="43"/>
      <c r="LZ252" s="43"/>
      <c r="MA252" s="43"/>
      <c r="MB252" s="43"/>
      <c r="MC252" s="43"/>
      <c r="MD252" s="43"/>
      <c r="ME252" s="43"/>
      <c r="MF252" s="43"/>
      <c r="MG252" s="43"/>
      <c r="MH252" s="43"/>
      <c r="MI252" s="43"/>
      <c r="MJ252" s="43"/>
      <c r="MK252" s="43"/>
      <c r="ML252" s="43"/>
      <c r="MM252" s="43"/>
      <c r="MN252" s="43"/>
      <c r="MO252" s="43"/>
      <c r="MP252" s="43"/>
      <c r="MQ252" s="43"/>
      <c r="MR252" s="43"/>
      <c r="MS252" s="43"/>
      <c r="MT252" s="43"/>
      <c r="MU252" s="43"/>
      <c r="MV252" s="43"/>
      <c r="MW252" s="43"/>
      <c r="MX252" s="43"/>
      <c r="MY252" s="43"/>
      <c r="MZ252" s="43"/>
      <c r="NA252" s="43"/>
      <c r="NB252" s="43"/>
      <c r="NC252" s="43"/>
      <c r="ND252" s="43"/>
      <c r="NE252" s="43"/>
      <c r="NF252" s="43"/>
      <c r="NG252" s="43"/>
      <c r="NH252" s="43"/>
      <c r="NI252" s="43"/>
      <c r="NJ252" s="43"/>
      <c r="NK252" s="43"/>
      <c r="NL252" s="43"/>
      <c r="NM252" s="43"/>
      <c r="NN252" s="43"/>
      <c r="NO252" s="43"/>
      <c r="NP252" s="43"/>
      <c r="NQ252" s="43"/>
      <c r="NR252" s="43"/>
      <c r="NS252" s="43"/>
      <c r="NT252" s="43"/>
      <c r="NU252" s="43"/>
      <c r="NV252" s="43"/>
      <c r="NW252" s="43"/>
      <c r="NX252" s="43"/>
      <c r="NY252" s="43"/>
      <c r="NZ252" s="43"/>
      <c r="OA252" s="43"/>
      <c r="OB252" s="43"/>
      <c r="OC252" s="43"/>
      <c r="OD252" s="43"/>
      <c r="OE252" s="43"/>
      <c r="OF252" s="43"/>
      <c r="OG252" s="43"/>
      <c r="OH252" s="43"/>
      <c r="OI252" s="43"/>
      <c r="OJ252" s="43"/>
      <c r="OK252" s="43"/>
      <c r="OL252" s="43"/>
      <c r="OM252" s="43"/>
      <c r="ON252" s="43"/>
      <c r="OO252" s="43"/>
      <c r="OP252" s="43"/>
      <c r="OQ252" s="43"/>
      <c r="OR252" s="43"/>
      <c r="OS252" s="43"/>
      <c r="OT252" s="43"/>
      <c r="OU252" s="43"/>
      <c r="OV252" s="43"/>
      <c r="OW252" s="43"/>
      <c r="OX252" s="43"/>
      <c r="OY252" s="43"/>
      <c r="OZ252" s="43"/>
      <c r="PA252" s="43"/>
      <c r="PB252" s="43"/>
      <c r="PC252" s="43"/>
      <c r="PD252" s="43"/>
      <c r="PE252" s="43"/>
      <c r="PF252" s="43"/>
      <c r="PG252" s="43"/>
      <c r="PH252" s="43"/>
      <c r="PI252" s="43"/>
      <c r="PJ252" s="43"/>
      <c r="PK252" s="43"/>
      <c r="PL252" s="43"/>
      <c r="PM252" s="43"/>
      <c r="PN252" s="43"/>
      <c r="PO252" s="43"/>
      <c r="PP252" s="43"/>
      <c r="PQ252" s="43"/>
      <c r="PR252" s="43"/>
      <c r="PS252" s="43"/>
      <c r="PT252" s="43"/>
      <c r="PU252" s="43"/>
      <c r="PV252" s="43"/>
      <c r="PW252" s="43"/>
      <c r="PX252" s="43"/>
      <c r="PY252" s="43"/>
      <c r="PZ252" s="43"/>
      <c r="QA252" s="43"/>
      <c r="QB252" s="43"/>
      <c r="QC252" s="43"/>
      <c r="QD252" s="43"/>
      <c r="QE252" s="43"/>
      <c r="QF252" s="43"/>
      <c r="QG252" s="43"/>
      <c r="QH252" s="43"/>
      <c r="QI252" s="43"/>
      <c r="QJ252" s="43"/>
      <c r="QK252" s="43"/>
      <c r="QL252" s="43"/>
      <c r="QM252" s="43"/>
      <c r="QN252" s="43"/>
      <c r="QO252" s="43"/>
      <c r="QP252" s="43"/>
      <c r="QQ252" s="43"/>
      <c r="QR252" s="43"/>
      <c r="QS252" s="43"/>
      <c r="QT252" s="43"/>
      <c r="QU252" s="43"/>
      <c r="QV252" s="43"/>
      <c r="QW252" s="43"/>
      <c r="QX252" s="43"/>
      <c r="QY252" s="43"/>
      <c r="QZ252" s="43"/>
      <c r="RA252" s="43"/>
      <c r="RB252" s="43"/>
      <c r="RC252" s="43"/>
      <c r="RD252" s="43"/>
      <c r="RE252" s="43"/>
      <c r="RF252" s="43"/>
      <c r="RG252" s="43"/>
      <c r="RH252" s="43"/>
      <c r="RI252" s="43"/>
      <c r="RJ252" s="43"/>
      <c r="RK252" s="43"/>
      <c r="RL252" s="43"/>
      <c r="RM252" s="43"/>
      <c r="RN252" s="43"/>
      <c r="RO252" s="43"/>
      <c r="RP252" s="43"/>
      <c r="RQ252" s="43"/>
      <c r="RR252" s="43"/>
      <c r="RS252" s="43"/>
      <c r="RT252" s="43"/>
      <c r="RU252" s="43"/>
      <c r="RV252" s="43"/>
      <c r="RW252" s="43"/>
      <c r="RX252" s="43"/>
      <c r="RY252" s="43"/>
      <c r="RZ252" s="43"/>
      <c r="SA252" s="43"/>
      <c r="SB252" s="43"/>
      <c r="SC252" s="43"/>
      <c r="SD252" s="43"/>
      <c r="SE252" s="43"/>
      <c r="SF252" s="43"/>
      <c r="SG252" s="43"/>
      <c r="SH252" s="43"/>
      <c r="SI252" s="43"/>
      <c r="SJ252" s="43"/>
      <c r="SK252" s="43"/>
      <c r="SL252" s="43"/>
      <c r="SM252" s="43"/>
      <c r="SN252" s="43"/>
      <c r="SO252" s="43"/>
      <c r="SP252" s="43"/>
      <c r="SQ252" s="43"/>
      <c r="SR252" s="43"/>
      <c r="SS252" s="43"/>
      <c r="ST252" s="43"/>
      <c r="SU252" s="43"/>
      <c r="SV252" s="43"/>
      <c r="SW252" s="43"/>
      <c r="SX252" s="43"/>
      <c r="SY252" s="43"/>
      <c r="SZ252" s="43"/>
      <c r="TA252" s="43"/>
      <c r="TB252" s="43"/>
      <c r="TC252" s="43"/>
      <c r="TD252" s="43"/>
      <c r="TE252" s="43"/>
      <c r="TF252" s="43"/>
      <c r="TG252" s="43"/>
      <c r="TH252" s="43"/>
      <c r="TI252" s="43"/>
      <c r="TJ252" s="43"/>
      <c r="TK252" s="43"/>
      <c r="TL252" s="43"/>
      <c r="TM252" s="43"/>
      <c r="TN252" s="43"/>
      <c r="TO252" s="43"/>
      <c r="TP252" s="43"/>
      <c r="TQ252" s="43"/>
      <c r="TR252" s="43"/>
      <c r="TS252" s="43"/>
      <c r="TT252" s="43"/>
      <c r="TU252" s="43"/>
      <c r="TV252" s="43"/>
      <c r="TW252" s="43"/>
      <c r="TX252" s="43"/>
      <c r="TY252" s="43"/>
      <c r="TZ252" s="43"/>
      <c r="UA252" s="43"/>
      <c r="UB252" s="43"/>
      <c r="UC252" s="43"/>
      <c r="UD252" s="43"/>
      <c r="UE252" s="43"/>
      <c r="UF252" s="43"/>
      <c r="UG252" s="43"/>
      <c r="UH252" s="43"/>
      <c r="UI252" s="43"/>
      <c r="UJ252" s="43"/>
      <c r="UK252" s="43"/>
      <c r="UL252" s="43"/>
      <c r="UM252" s="43"/>
      <c r="UN252" s="43"/>
      <c r="UO252" s="43"/>
      <c r="UP252" s="43"/>
      <c r="UQ252" s="43"/>
      <c r="UR252" s="43"/>
      <c r="US252" s="43"/>
      <c r="UT252" s="43"/>
      <c r="UU252" s="43"/>
      <c r="UV252" s="43"/>
      <c r="UW252" s="43"/>
      <c r="UX252" s="43"/>
      <c r="UY252" s="43"/>
      <c r="UZ252" s="43"/>
      <c r="VA252" s="43"/>
      <c r="VB252" s="43"/>
      <c r="VC252" s="43"/>
      <c r="VD252" s="43"/>
      <c r="VE252" s="43"/>
      <c r="VF252" s="43"/>
      <c r="VG252" s="43"/>
      <c r="VH252" s="43"/>
      <c r="VI252" s="43"/>
      <c r="VJ252" s="43"/>
      <c r="VK252" s="43"/>
      <c r="VL252" s="43"/>
      <c r="VM252" s="43"/>
      <c r="VN252" s="43"/>
      <c r="VO252" s="43"/>
      <c r="VP252" s="43"/>
      <c r="VQ252" s="43"/>
      <c r="VR252" s="43"/>
      <c r="VS252" s="43"/>
      <c r="VT252" s="43"/>
      <c r="VU252" s="43"/>
      <c r="VV252" s="43"/>
      <c r="VW252" s="43"/>
      <c r="VX252" s="43"/>
      <c r="VY252" s="43"/>
      <c r="VZ252" s="43"/>
      <c r="WA252" s="43"/>
      <c r="WB252" s="43"/>
      <c r="WC252" s="43"/>
      <c r="WD252" s="43"/>
      <c r="WE252" s="43"/>
      <c r="WF252" s="43"/>
      <c r="WG252" s="43"/>
      <c r="WH252" s="43"/>
      <c r="WI252" s="43"/>
      <c r="WJ252" s="43"/>
      <c r="WK252" s="43"/>
      <c r="WL252" s="43"/>
      <c r="WM252" s="43"/>
      <c r="WN252" s="43"/>
      <c r="WO252" s="43"/>
      <c r="WP252" s="43"/>
      <c r="WQ252" s="43"/>
      <c r="WR252" s="43"/>
      <c r="WS252" s="43"/>
      <c r="WT252" s="43"/>
      <c r="WU252" s="43"/>
      <c r="WV252" s="43"/>
      <c r="WW252" s="43"/>
      <c r="WX252" s="43"/>
      <c r="WY252" s="43"/>
      <c r="WZ252" s="43"/>
      <c r="XA252" s="43"/>
      <c r="XB252" s="43"/>
      <c r="XC252" s="43"/>
      <c r="XD252" s="43"/>
      <c r="XE252" s="43"/>
      <c r="XF252" s="43"/>
      <c r="XG252" s="43"/>
      <c r="XH252" s="43"/>
      <c r="XI252" s="43"/>
      <c r="XJ252" s="43"/>
      <c r="XK252" s="43"/>
      <c r="XL252" s="43"/>
      <c r="XM252" s="43"/>
      <c r="XN252" s="43"/>
      <c r="XO252" s="43"/>
      <c r="XP252" s="43"/>
      <c r="XQ252" s="43"/>
      <c r="XR252" s="43"/>
      <c r="XS252" s="43"/>
      <c r="XT252" s="43"/>
      <c r="XU252" s="43"/>
      <c r="XV252" s="43"/>
      <c r="XW252" s="43"/>
      <c r="XX252" s="43"/>
      <c r="XY252" s="43"/>
      <c r="XZ252" s="43"/>
      <c r="YA252" s="43"/>
      <c r="YB252" s="43"/>
      <c r="YC252" s="43"/>
      <c r="YD252" s="43"/>
      <c r="YE252" s="43"/>
      <c r="YF252" s="43"/>
      <c r="YG252" s="43"/>
      <c r="YH252" s="43"/>
      <c r="YI252" s="43"/>
      <c r="YJ252" s="43"/>
      <c r="YK252" s="43"/>
      <c r="YL252" s="43"/>
      <c r="YM252" s="43"/>
      <c r="YN252" s="43"/>
      <c r="YO252" s="43"/>
      <c r="YP252" s="43"/>
      <c r="YQ252" s="43"/>
      <c r="YR252" s="43"/>
      <c r="YS252" s="43"/>
      <c r="YT252" s="43"/>
      <c r="YU252" s="43"/>
      <c r="YV252" s="43"/>
      <c r="YW252" s="43"/>
      <c r="YX252" s="43"/>
      <c r="YY252" s="43"/>
      <c r="YZ252" s="43"/>
      <c r="ZA252" s="43"/>
      <c r="ZB252" s="43"/>
      <c r="ZC252" s="43"/>
      <c r="ZD252" s="43"/>
      <c r="ZE252" s="43"/>
      <c r="ZF252" s="43"/>
      <c r="ZG252" s="43"/>
      <c r="ZH252" s="43"/>
      <c r="ZI252" s="43"/>
      <c r="ZJ252" s="43"/>
      <c r="ZK252" s="43"/>
      <c r="ZL252" s="43"/>
      <c r="ZM252" s="43"/>
      <c r="ZN252" s="43"/>
      <c r="ZO252" s="43"/>
      <c r="ZP252" s="43"/>
      <c r="ZQ252" s="43"/>
      <c r="ZR252" s="43"/>
      <c r="ZS252" s="43"/>
      <c r="ZT252" s="43"/>
      <c r="ZU252" s="43"/>
      <c r="ZV252" s="43"/>
      <c r="ZW252" s="43"/>
      <c r="ZX252" s="43"/>
      <c r="ZY252" s="43"/>
      <c r="ZZ252" s="43"/>
      <c r="AAA252" s="43"/>
      <c r="AAB252" s="43"/>
      <c r="AAC252" s="43"/>
      <c r="AAD252" s="43"/>
      <c r="AAE252" s="43"/>
      <c r="AAF252" s="43"/>
      <c r="AAG252" s="43"/>
      <c r="AAH252" s="43"/>
      <c r="AAI252" s="43"/>
      <c r="AAJ252" s="43"/>
      <c r="AAK252" s="43"/>
      <c r="AAL252" s="43"/>
      <c r="AAM252" s="43"/>
      <c r="AAN252" s="43"/>
      <c r="AAO252" s="43"/>
      <c r="AAP252" s="43"/>
      <c r="AAQ252" s="43"/>
      <c r="AAR252" s="43"/>
      <c r="AAS252" s="43"/>
      <c r="AAT252" s="43"/>
      <c r="AAU252" s="43"/>
      <c r="AAV252" s="43"/>
      <c r="AAW252" s="43"/>
      <c r="AAX252" s="43"/>
      <c r="AAY252" s="43"/>
      <c r="AAZ252" s="43"/>
      <c r="ABA252" s="43"/>
      <c r="ABB252" s="43"/>
      <c r="ABC252" s="43"/>
      <c r="ABD252" s="43"/>
      <c r="ABE252" s="43"/>
      <c r="ABF252" s="43"/>
      <c r="ABG252" s="43"/>
      <c r="ABH252" s="43"/>
      <c r="ABI252" s="43"/>
      <c r="ABJ252" s="43"/>
      <c r="ABK252" s="43"/>
      <c r="ABL252" s="43"/>
      <c r="ABM252" s="43"/>
      <c r="ABN252" s="43"/>
      <c r="ABO252" s="43"/>
      <c r="ABP252" s="43"/>
      <c r="ABQ252" s="43"/>
      <c r="ABR252" s="43"/>
      <c r="ABS252" s="43"/>
      <c r="ABT252" s="43"/>
      <c r="ABU252" s="43"/>
      <c r="ABV252" s="43"/>
      <c r="ABW252" s="43"/>
      <c r="ABX252" s="43"/>
      <c r="ABY252" s="43"/>
      <c r="ABZ252" s="43"/>
      <c r="ACA252" s="43"/>
      <c r="ACB252" s="43"/>
      <c r="ACC252" s="43"/>
      <c r="ACD252" s="43"/>
      <c r="ACE252" s="43"/>
      <c r="ACF252" s="43"/>
      <c r="ACG252" s="43"/>
      <c r="ACH252" s="43"/>
      <c r="ACI252" s="43"/>
      <c r="ACJ252" s="43"/>
      <c r="ACK252" s="43"/>
      <c r="ACL252" s="43"/>
      <c r="ACM252" s="43"/>
      <c r="ACN252" s="43"/>
      <c r="ACO252" s="43"/>
      <c r="ACP252" s="43"/>
      <c r="ACQ252" s="43"/>
      <c r="ACR252" s="43"/>
      <c r="ACS252" s="43"/>
      <c r="ACT252" s="43"/>
      <c r="ACU252" s="43"/>
      <c r="ACV252" s="43"/>
      <c r="ACW252" s="43"/>
      <c r="ACX252" s="43"/>
      <c r="ACY252" s="43"/>
      <c r="ACZ252" s="43"/>
      <c r="ADA252" s="43"/>
      <c r="ADB252" s="43"/>
      <c r="ADC252" s="43"/>
      <c r="ADD252" s="43"/>
      <c r="ADE252" s="43"/>
      <c r="ADF252" s="43"/>
      <c r="ADG252" s="43"/>
      <c r="ADH252" s="43"/>
      <c r="ADI252" s="43"/>
      <c r="ADJ252" s="43"/>
      <c r="ADK252" s="43"/>
      <c r="ADL252" s="43"/>
      <c r="ADM252" s="43"/>
      <c r="ADN252" s="43"/>
      <c r="ADO252" s="43"/>
      <c r="ADP252" s="43"/>
      <c r="ADQ252" s="43"/>
      <c r="ADR252" s="43"/>
      <c r="ADS252" s="43"/>
      <c r="ADT252" s="43"/>
      <c r="ADU252" s="43"/>
      <c r="ADV252" s="43"/>
      <c r="ADW252" s="43"/>
      <c r="ADX252" s="43"/>
      <c r="ADY252" s="43"/>
      <c r="ADZ252" s="43"/>
      <c r="AEA252" s="43"/>
      <c r="AEB252" s="43"/>
      <c r="AEC252" s="43"/>
      <c r="AED252" s="43"/>
      <c r="AEE252" s="43"/>
      <c r="AEF252" s="43"/>
      <c r="AEG252" s="43"/>
      <c r="AEH252" s="43"/>
      <c r="AEI252" s="43"/>
      <c r="AEJ252" s="43"/>
      <c r="AEK252" s="43"/>
      <c r="AEL252" s="43"/>
      <c r="AEM252" s="43"/>
      <c r="AEN252" s="43"/>
      <c r="AEO252" s="43"/>
      <c r="AEP252" s="43"/>
      <c r="AEQ252" s="43"/>
      <c r="AER252" s="43"/>
      <c r="AES252" s="43"/>
      <c r="AET252" s="43"/>
      <c r="AEU252" s="43"/>
      <c r="AEV252" s="43"/>
      <c r="AEW252" s="43"/>
      <c r="AEX252" s="43"/>
      <c r="AEY252" s="43"/>
      <c r="AEZ252" s="43"/>
      <c r="AFA252" s="43"/>
      <c r="AFB252" s="43"/>
      <c r="AFC252" s="43"/>
      <c r="AFD252" s="43"/>
      <c r="AFE252" s="43"/>
      <c r="AFF252" s="43"/>
      <c r="AFG252" s="43"/>
      <c r="AFH252" s="43"/>
      <c r="AFI252" s="43"/>
      <c r="AFJ252" s="43"/>
      <c r="AFK252" s="43"/>
      <c r="AFL252" s="43"/>
      <c r="AFM252" s="43"/>
      <c r="AFN252" s="43"/>
      <c r="AFO252" s="43"/>
      <c r="AFP252" s="43"/>
      <c r="AFQ252" s="43"/>
      <c r="AFR252" s="43"/>
      <c r="AFS252" s="43"/>
      <c r="AFT252" s="43"/>
      <c r="AFU252" s="43"/>
      <c r="AFV252" s="43"/>
      <c r="AFW252" s="43"/>
      <c r="AFX252" s="43"/>
      <c r="AFY252" s="43"/>
      <c r="AFZ252" s="43"/>
      <c r="AGA252" s="43"/>
      <c r="AGB252" s="43"/>
      <c r="AGC252" s="43"/>
      <c r="AGD252" s="43"/>
      <c r="AGE252" s="43"/>
      <c r="AGF252" s="43"/>
      <c r="AGG252" s="43"/>
      <c r="AGH252" s="43"/>
      <c r="AGI252" s="43"/>
      <c r="AGJ252" s="43"/>
      <c r="AGK252" s="43"/>
      <c r="AGL252" s="43"/>
      <c r="AGM252" s="43"/>
      <c r="AGN252" s="43"/>
      <c r="AGO252" s="43"/>
      <c r="AGP252" s="43"/>
      <c r="AGQ252" s="43"/>
      <c r="AGR252" s="43"/>
      <c r="AGS252" s="43"/>
      <c r="AGT252" s="43"/>
      <c r="AGU252" s="43"/>
      <c r="AGV252" s="43"/>
      <c r="AGW252" s="43"/>
      <c r="AGX252" s="43"/>
      <c r="AGY252" s="43"/>
      <c r="AGZ252" s="43"/>
      <c r="AHA252" s="43"/>
      <c r="AHB252" s="43"/>
      <c r="AHC252" s="43"/>
      <c r="AHD252" s="43"/>
      <c r="AHE252" s="43"/>
      <c r="AHF252" s="43"/>
      <c r="AHG252" s="43"/>
      <c r="AHH252" s="43"/>
      <c r="AHI252" s="43"/>
      <c r="AHJ252" s="43"/>
      <c r="AHK252" s="43"/>
      <c r="AHL252" s="43"/>
      <c r="AHM252" s="43"/>
      <c r="AHN252" s="43"/>
      <c r="AHO252" s="43"/>
      <c r="AHP252" s="43"/>
      <c r="AHQ252" s="43"/>
      <c r="AHR252" s="43"/>
      <c r="AHS252" s="43"/>
      <c r="AHT252" s="43"/>
      <c r="AHU252" s="43"/>
      <c r="AHV252" s="43"/>
      <c r="AHW252" s="43"/>
      <c r="AHX252" s="43"/>
      <c r="AHY252" s="43"/>
      <c r="AHZ252" s="43"/>
      <c r="AIA252" s="43"/>
      <c r="AIB252" s="43"/>
      <c r="AIC252" s="43"/>
      <c r="AID252" s="43"/>
      <c r="AIE252" s="43"/>
      <c r="AIF252" s="43"/>
      <c r="AIG252" s="43"/>
      <c r="AIH252" s="43"/>
      <c r="AII252" s="43"/>
      <c r="AIJ252" s="43"/>
      <c r="AIK252" s="43"/>
      <c r="AIL252" s="43"/>
      <c r="AIM252" s="43"/>
      <c r="AIN252" s="43"/>
      <c r="AIO252" s="43"/>
      <c r="AIP252" s="43"/>
      <c r="AIQ252" s="43"/>
      <c r="AIR252" s="43"/>
      <c r="AIS252" s="43"/>
      <c r="AIT252" s="43"/>
      <c r="AIU252" s="43"/>
      <c r="AIV252" s="43"/>
      <c r="AIW252" s="43"/>
      <c r="AIX252" s="43"/>
      <c r="AIY252" s="43"/>
      <c r="AIZ252" s="43"/>
      <c r="AJA252" s="43"/>
      <c r="AJB252" s="43"/>
      <c r="AJC252" s="43"/>
      <c r="AJD252" s="43"/>
      <c r="AJE252" s="43"/>
      <c r="AJF252" s="43"/>
      <c r="AJG252" s="43"/>
      <c r="AJH252" s="43"/>
      <c r="AJI252" s="43"/>
      <c r="AJJ252" s="43"/>
      <c r="AJK252" s="43"/>
      <c r="AJL252" s="43"/>
      <c r="AJM252" s="43"/>
      <c r="AJN252" s="43"/>
      <c r="AJO252" s="43"/>
      <c r="AJP252" s="43"/>
      <c r="AJQ252" s="43"/>
      <c r="AJR252" s="43"/>
      <c r="AJS252" s="43"/>
      <c r="AJT252" s="43"/>
      <c r="AJU252" s="43"/>
      <c r="AJV252" s="43"/>
      <c r="AJW252" s="43"/>
      <c r="AJX252" s="43"/>
      <c r="AJY252" s="43"/>
      <c r="AJZ252" s="43"/>
      <c r="AKA252" s="43"/>
      <c r="AKB252" s="43"/>
      <c r="AKC252" s="43"/>
      <c r="AKD252" s="43"/>
      <c r="AKE252" s="43"/>
      <c r="AKF252" s="43"/>
      <c r="AKG252" s="43"/>
      <c r="AKH252" s="43"/>
      <c r="AKI252" s="43"/>
      <c r="AKJ252" s="43"/>
      <c r="AKK252" s="43"/>
      <c r="AKL252" s="43"/>
      <c r="AKM252" s="43"/>
      <c r="AKN252" s="43"/>
      <c r="AKO252" s="43"/>
      <c r="AKP252" s="43"/>
      <c r="AKQ252" s="43"/>
      <c r="AKR252" s="43"/>
      <c r="AKS252" s="43"/>
      <c r="AKT252" s="43"/>
      <c r="AKU252" s="43"/>
      <c r="AKV252" s="43"/>
      <c r="AKW252" s="43"/>
      <c r="AKX252" s="43"/>
      <c r="AKY252" s="43"/>
      <c r="AKZ252" s="43"/>
      <c r="ALA252" s="43"/>
      <c r="ALB252" s="43"/>
      <c r="ALC252" s="43"/>
      <c r="ALD252" s="43"/>
      <c r="ALE252" s="43"/>
      <c r="ALF252" s="43"/>
      <c r="ALG252" s="43"/>
      <c r="ALH252" s="43"/>
      <c r="ALI252" s="43"/>
      <c r="ALJ252" s="43"/>
      <c r="ALK252" s="43"/>
      <c r="ALL252" s="43"/>
      <c r="ALM252" s="43"/>
      <c r="ALN252" s="43"/>
      <c r="ALO252" s="43"/>
      <c r="ALP252" s="43"/>
      <c r="ALQ252" s="43"/>
      <c r="ALR252" s="43"/>
      <c r="ALS252" s="43"/>
      <c r="ALT252" s="43"/>
      <c r="ALU252" s="43"/>
      <c r="ALV252" s="43"/>
      <c r="ALW252" s="43"/>
      <c r="ALX252" s="43"/>
      <c r="ALY252" s="43"/>
      <c r="ALZ252" s="43"/>
      <c r="AMA252" s="43"/>
      <c r="AMB252" s="43"/>
      <c r="AMC252" s="43"/>
      <c r="AMD252" s="43"/>
      <c r="AME252" s="43"/>
      <c r="AMF252" s="43"/>
      <c r="AMG252" s="43"/>
      <c r="AMH252" s="43"/>
      <c r="AMI252" s="43"/>
      <c r="AMJ252" s="43"/>
      <c r="AMK252" s="43"/>
      <c r="AML252" s="43"/>
      <c r="AMM252" s="43"/>
      <c r="AMN252" s="43"/>
      <c r="AMO252" s="43"/>
      <c r="AMP252" s="43"/>
      <c r="AMQ252" s="43"/>
      <c r="AMR252" s="43"/>
      <c r="AMS252" s="43"/>
      <c r="AMT252" s="43"/>
    </row>
    <row r="253" spans="1:1034" hidden="1" x14ac:dyDescent="0.2">
      <c r="A253" s="326"/>
      <c r="B253" s="44">
        <v>51</v>
      </c>
      <c r="C253" s="45" t="s">
        <v>59</v>
      </c>
      <c r="D253" s="388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  <c r="IX253" s="43"/>
      <c r="IY253" s="43"/>
      <c r="IZ253" s="43"/>
      <c r="JA253" s="43"/>
      <c r="JB253" s="43"/>
      <c r="JC253" s="43"/>
      <c r="JD253" s="43"/>
      <c r="JE253" s="43"/>
      <c r="JF253" s="43"/>
      <c r="JG253" s="43"/>
      <c r="JH253" s="43"/>
      <c r="JI253" s="43"/>
      <c r="JJ253" s="43"/>
      <c r="JK253" s="43"/>
      <c r="JL253" s="43"/>
      <c r="JM253" s="43"/>
      <c r="JN253" s="43"/>
      <c r="JO253" s="43"/>
      <c r="JP253" s="43"/>
      <c r="JQ253" s="43"/>
      <c r="JR253" s="43"/>
      <c r="JS253" s="43"/>
      <c r="JT253" s="43"/>
      <c r="JU253" s="43"/>
      <c r="JV253" s="43"/>
      <c r="JW253" s="43"/>
      <c r="JX253" s="43"/>
      <c r="JY253" s="43"/>
      <c r="JZ253" s="43"/>
      <c r="KA253" s="43"/>
      <c r="KB253" s="43"/>
      <c r="KC253" s="43"/>
      <c r="KD253" s="43"/>
      <c r="KE253" s="43"/>
      <c r="KF253" s="43"/>
      <c r="KG253" s="43"/>
      <c r="KH253" s="43"/>
      <c r="KI253" s="43"/>
      <c r="KJ253" s="43"/>
      <c r="KK253" s="43"/>
      <c r="KL253" s="43"/>
      <c r="KM253" s="43"/>
      <c r="KN253" s="43"/>
      <c r="KO253" s="43"/>
      <c r="KP253" s="43"/>
      <c r="KQ253" s="43"/>
      <c r="KR253" s="43"/>
      <c r="KS253" s="43"/>
      <c r="KT253" s="43"/>
      <c r="KU253" s="43"/>
      <c r="KV253" s="43"/>
      <c r="KW253" s="43"/>
      <c r="KX253" s="43"/>
      <c r="KY253" s="43"/>
      <c r="KZ253" s="43"/>
      <c r="LA253" s="43"/>
      <c r="LB253" s="43"/>
      <c r="LC253" s="43"/>
      <c r="LD253" s="43"/>
      <c r="LE253" s="43"/>
      <c r="LF253" s="43"/>
      <c r="LG253" s="43"/>
      <c r="LH253" s="43"/>
      <c r="LI253" s="43"/>
      <c r="LJ253" s="43"/>
      <c r="LK253" s="43"/>
      <c r="LL253" s="43"/>
      <c r="LM253" s="43"/>
      <c r="LN253" s="43"/>
      <c r="LO253" s="43"/>
      <c r="LP253" s="43"/>
      <c r="LQ253" s="43"/>
      <c r="LR253" s="43"/>
      <c r="LS253" s="43"/>
      <c r="LT253" s="43"/>
      <c r="LU253" s="43"/>
      <c r="LV253" s="43"/>
      <c r="LW253" s="43"/>
      <c r="LX253" s="43"/>
      <c r="LY253" s="43"/>
      <c r="LZ253" s="43"/>
      <c r="MA253" s="43"/>
      <c r="MB253" s="43"/>
      <c r="MC253" s="43"/>
      <c r="MD253" s="43"/>
      <c r="ME253" s="43"/>
      <c r="MF253" s="43"/>
      <c r="MG253" s="43"/>
      <c r="MH253" s="43"/>
      <c r="MI253" s="43"/>
      <c r="MJ253" s="43"/>
      <c r="MK253" s="43"/>
      <c r="ML253" s="43"/>
      <c r="MM253" s="43"/>
      <c r="MN253" s="43"/>
      <c r="MO253" s="43"/>
      <c r="MP253" s="43"/>
      <c r="MQ253" s="43"/>
      <c r="MR253" s="43"/>
      <c r="MS253" s="43"/>
      <c r="MT253" s="43"/>
      <c r="MU253" s="43"/>
      <c r="MV253" s="43"/>
      <c r="MW253" s="43"/>
      <c r="MX253" s="43"/>
      <c r="MY253" s="43"/>
      <c r="MZ253" s="43"/>
      <c r="NA253" s="43"/>
      <c r="NB253" s="43"/>
      <c r="NC253" s="43"/>
      <c r="ND253" s="43"/>
      <c r="NE253" s="43"/>
      <c r="NF253" s="43"/>
      <c r="NG253" s="43"/>
      <c r="NH253" s="43"/>
      <c r="NI253" s="43"/>
      <c r="NJ253" s="43"/>
      <c r="NK253" s="43"/>
      <c r="NL253" s="43"/>
      <c r="NM253" s="43"/>
      <c r="NN253" s="43"/>
      <c r="NO253" s="43"/>
      <c r="NP253" s="43"/>
      <c r="NQ253" s="43"/>
      <c r="NR253" s="43"/>
      <c r="NS253" s="43"/>
      <c r="NT253" s="43"/>
      <c r="NU253" s="43"/>
      <c r="NV253" s="43"/>
      <c r="NW253" s="43"/>
      <c r="NX253" s="43"/>
      <c r="NY253" s="43"/>
      <c r="NZ253" s="43"/>
      <c r="OA253" s="43"/>
      <c r="OB253" s="43"/>
      <c r="OC253" s="43"/>
      <c r="OD253" s="43"/>
      <c r="OE253" s="43"/>
      <c r="OF253" s="43"/>
      <c r="OG253" s="43"/>
      <c r="OH253" s="43"/>
      <c r="OI253" s="43"/>
      <c r="OJ253" s="43"/>
      <c r="OK253" s="43"/>
      <c r="OL253" s="43"/>
      <c r="OM253" s="43"/>
      <c r="ON253" s="43"/>
      <c r="OO253" s="43"/>
      <c r="OP253" s="43"/>
      <c r="OQ253" s="43"/>
      <c r="OR253" s="43"/>
      <c r="OS253" s="43"/>
      <c r="OT253" s="43"/>
      <c r="OU253" s="43"/>
      <c r="OV253" s="43"/>
      <c r="OW253" s="43"/>
      <c r="OX253" s="43"/>
      <c r="OY253" s="43"/>
      <c r="OZ253" s="43"/>
      <c r="PA253" s="43"/>
      <c r="PB253" s="43"/>
      <c r="PC253" s="43"/>
      <c r="PD253" s="43"/>
      <c r="PE253" s="43"/>
      <c r="PF253" s="43"/>
      <c r="PG253" s="43"/>
      <c r="PH253" s="43"/>
      <c r="PI253" s="43"/>
      <c r="PJ253" s="43"/>
      <c r="PK253" s="43"/>
      <c r="PL253" s="43"/>
      <c r="PM253" s="43"/>
      <c r="PN253" s="43"/>
      <c r="PO253" s="43"/>
      <c r="PP253" s="43"/>
      <c r="PQ253" s="43"/>
      <c r="PR253" s="43"/>
      <c r="PS253" s="43"/>
      <c r="PT253" s="43"/>
      <c r="PU253" s="43"/>
      <c r="PV253" s="43"/>
      <c r="PW253" s="43"/>
      <c r="PX253" s="43"/>
      <c r="PY253" s="43"/>
      <c r="PZ253" s="43"/>
      <c r="QA253" s="43"/>
      <c r="QB253" s="43"/>
      <c r="QC253" s="43"/>
      <c r="QD253" s="43"/>
      <c r="QE253" s="43"/>
      <c r="QF253" s="43"/>
      <c r="QG253" s="43"/>
      <c r="QH253" s="43"/>
      <c r="QI253" s="43"/>
      <c r="QJ253" s="43"/>
      <c r="QK253" s="43"/>
      <c r="QL253" s="43"/>
      <c r="QM253" s="43"/>
      <c r="QN253" s="43"/>
      <c r="QO253" s="43"/>
      <c r="QP253" s="43"/>
      <c r="QQ253" s="43"/>
      <c r="QR253" s="43"/>
      <c r="QS253" s="43"/>
      <c r="QT253" s="43"/>
      <c r="QU253" s="43"/>
      <c r="QV253" s="43"/>
      <c r="QW253" s="43"/>
      <c r="QX253" s="43"/>
      <c r="QY253" s="43"/>
      <c r="QZ253" s="43"/>
      <c r="RA253" s="43"/>
      <c r="RB253" s="43"/>
      <c r="RC253" s="43"/>
      <c r="RD253" s="43"/>
      <c r="RE253" s="43"/>
      <c r="RF253" s="43"/>
      <c r="RG253" s="43"/>
      <c r="RH253" s="43"/>
      <c r="RI253" s="43"/>
      <c r="RJ253" s="43"/>
      <c r="RK253" s="43"/>
      <c r="RL253" s="43"/>
      <c r="RM253" s="43"/>
      <c r="RN253" s="43"/>
      <c r="RO253" s="43"/>
      <c r="RP253" s="43"/>
      <c r="RQ253" s="43"/>
      <c r="RR253" s="43"/>
      <c r="RS253" s="43"/>
      <c r="RT253" s="43"/>
      <c r="RU253" s="43"/>
      <c r="RV253" s="43"/>
      <c r="RW253" s="43"/>
      <c r="RX253" s="43"/>
      <c r="RY253" s="43"/>
      <c r="RZ253" s="43"/>
      <c r="SA253" s="43"/>
      <c r="SB253" s="43"/>
      <c r="SC253" s="43"/>
      <c r="SD253" s="43"/>
      <c r="SE253" s="43"/>
      <c r="SF253" s="43"/>
      <c r="SG253" s="43"/>
      <c r="SH253" s="43"/>
      <c r="SI253" s="43"/>
      <c r="SJ253" s="43"/>
      <c r="SK253" s="43"/>
      <c r="SL253" s="43"/>
      <c r="SM253" s="43"/>
      <c r="SN253" s="43"/>
      <c r="SO253" s="43"/>
      <c r="SP253" s="43"/>
      <c r="SQ253" s="43"/>
      <c r="SR253" s="43"/>
      <c r="SS253" s="43"/>
      <c r="ST253" s="43"/>
      <c r="SU253" s="43"/>
      <c r="SV253" s="43"/>
      <c r="SW253" s="43"/>
      <c r="SX253" s="43"/>
      <c r="SY253" s="43"/>
      <c r="SZ253" s="43"/>
      <c r="TA253" s="43"/>
      <c r="TB253" s="43"/>
      <c r="TC253" s="43"/>
      <c r="TD253" s="43"/>
      <c r="TE253" s="43"/>
      <c r="TF253" s="43"/>
      <c r="TG253" s="43"/>
      <c r="TH253" s="43"/>
      <c r="TI253" s="43"/>
      <c r="TJ253" s="43"/>
      <c r="TK253" s="43"/>
      <c r="TL253" s="43"/>
      <c r="TM253" s="43"/>
      <c r="TN253" s="43"/>
      <c r="TO253" s="43"/>
      <c r="TP253" s="43"/>
      <c r="TQ253" s="43"/>
      <c r="TR253" s="43"/>
      <c r="TS253" s="43"/>
      <c r="TT253" s="43"/>
      <c r="TU253" s="43"/>
      <c r="TV253" s="43"/>
      <c r="TW253" s="43"/>
      <c r="TX253" s="43"/>
      <c r="TY253" s="43"/>
      <c r="TZ253" s="43"/>
      <c r="UA253" s="43"/>
      <c r="UB253" s="43"/>
      <c r="UC253" s="43"/>
      <c r="UD253" s="43"/>
      <c r="UE253" s="43"/>
      <c r="UF253" s="43"/>
      <c r="UG253" s="43"/>
      <c r="UH253" s="43"/>
      <c r="UI253" s="43"/>
      <c r="UJ253" s="43"/>
      <c r="UK253" s="43"/>
      <c r="UL253" s="43"/>
      <c r="UM253" s="43"/>
      <c r="UN253" s="43"/>
      <c r="UO253" s="43"/>
      <c r="UP253" s="43"/>
      <c r="UQ253" s="43"/>
      <c r="UR253" s="43"/>
      <c r="US253" s="43"/>
      <c r="UT253" s="43"/>
      <c r="UU253" s="43"/>
      <c r="UV253" s="43"/>
      <c r="UW253" s="43"/>
      <c r="UX253" s="43"/>
      <c r="UY253" s="43"/>
      <c r="UZ253" s="43"/>
      <c r="VA253" s="43"/>
      <c r="VB253" s="43"/>
      <c r="VC253" s="43"/>
      <c r="VD253" s="43"/>
      <c r="VE253" s="43"/>
      <c r="VF253" s="43"/>
      <c r="VG253" s="43"/>
      <c r="VH253" s="43"/>
      <c r="VI253" s="43"/>
      <c r="VJ253" s="43"/>
      <c r="VK253" s="43"/>
      <c r="VL253" s="43"/>
      <c r="VM253" s="43"/>
      <c r="VN253" s="43"/>
      <c r="VO253" s="43"/>
      <c r="VP253" s="43"/>
      <c r="VQ253" s="43"/>
      <c r="VR253" s="43"/>
      <c r="VS253" s="43"/>
      <c r="VT253" s="43"/>
      <c r="VU253" s="43"/>
      <c r="VV253" s="43"/>
      <c r="VW253" s="43"/>
      <c r="VX253" s="43"/>
      <c r="VY253" s="43"/>
      <c r="VZ253" s="43"/>
      <c r="WA253" s="43"/>
      <c r="WB253" s="43"/>
      <c r="WC253" s="43"/>
      <c r="WD253" s="43"/>
      <c r="WE253" s="43"/>
      <c r="WF253" s="43"/>
      <c r="WG253" s="43"/>
      <c r="WH253" s="43"/>
      <c r="WI253" s="43"/>
      <c r="WJ253" s="43"/>
      <c r="WK253" s="43"/>
      <c r="WL253" s="43"/>
      <c r="WM253" s="43"/>
      <c r="WN253" s="43"/>
      <c r="WO253" s="43"/>
      <c r="WP253" s="43"/>
      <c r="WQ253" s="43"/>
      <c r="WR253" s="43"/>
      <c r="WS253" s="43"/>
      <c r="WT253" s="43"/>
      <c r="WU253" s="43"/>
      <c r="WV253" s="43"/>
      <c r="WW253" s="43"/>
      <c r="WX253" s="43"/>
      <c r="WY253" s="43"/>
      <c r="WZ253" s="43"/>
      <c r="XA253" s="43"/>
      <c r="XB253" s="43"/>
      <c r="XC253" s="43"/>
      <c r="XD253" s="43"/>
      <c r="XE253" s="43"/>
      <c r="XF253" s="43"/>
      <c r="XG253" s="43"/>
      <c r="XH253" s="43"/>
      <c r="XI253" s="43"/>
      <c r="XJ253" s="43"/>
      <c r="XK253" s="43"/>
      <c r="XL253" s="43"/>
      <c r="XM253" s="43"/>
      <c r="XN253" s="43"/>
      <c r="XO253" s="43"/>
      <c r="XP253" s="43"/>
      <c r="XQ253" s="43"/>
      <c r="XR253" s="43"/>
      <c r="XS253" s="43"/>
      <c r="XT253" s="43"/>
      <c r="XU253" s="43"/>
      <c r="XV253" s="43"/>
      <c r="XW253" s="43"/>
      <c r="XX253" s="43"/>
      <c r="XY253" s="43"/>
      <c r="XZ253" s="43"/>
      <c r="YA253" s="43"/>
      <c r="YB253" s="43"/>
      <c r="YC253" s="43"/>
      <c r="YD253" s="43"/>
      <c r="YE253" s="43"/>
      <c r="YF253" s="43"/>
      <c r="YG253" s="43"/>
      <c r="YH253" s="43"/>
      <c r="YI253" s="43"/>
      <c r="YJ253" s="43"/>
      <c r="YK253" s="43"/>
      <c r="YL253" s="43"/>
      <c r="YM253" s="43"/>
      <c r="YN253" s="43"/>
      <c r="YO253" s="43"/>
      <c r="YP253" s="43"/>
      <c r="YQ253" s="43"/>
      <c r="YR253" s="43"/>
      <c r="YS253" s="43"/>
      <c r="YT253" s="43"/>
      <c r="YU253" s="43"/>
      <c r="YV253" s="43"/>
      <c r="YW253" s="43"/>
      <c r="YX253" s="43"/>
      <c r="YY253" s="43"/>
      <c r="YZ253" s="43"/>
      <c r="ZA253" s="43"/>
      <c r="ZB253" s="43"/>
      <c r="ZC253" s="43"/>
      <c r="ZD253" s="43"/>
      <c r="ZE253" s="43"/>
      <c r="ZF253" s="43"/>
      <c r="ZG253" s="43"/>
      <c r="ZH253" s="43"/>
      <c r="ZI253" s="43"/>
      <c r="ZJ253" s="43"/>
      <c r="ZK253" s="43"/>
      <c r="ZL253" s="43"/>
      <c r="ZM253" s="43"/>
      <c r="ZN253" s="43"/>
      <c r="ZO253" s="43"/>
      <c r="ZP253" s="43"/>
      <c r="ZQ253" s="43"/>
      <c r="ZR253" s="43"/>
      <c r="ZS253" s="43"/>
      <c r="ZT253" s="43"/>
      <c r="ZU253" s="43"/>
      <c r="ZV253" s="43"/>
      <c r="ZW253" s="43"/>
      <c r="ZX253" s="43"/>
      <c r="ZY253" s="43"/>
      <c r="ZZ253" s="43"/>
      <c r="AAA253" s="43"/>
      <c r="AAB253" s="43"/>
      <c r="AAC253" s="43"/>
      <c r="AAD253" s="43"/>
      <c r="AAE253" s="43"/>
      <c r="AAF253" s="43"/>
      <c r="AAG253" s="43"/>
      <c r="AAH253" s="43"/>
      <c r="AAI253" s="43"/>
      <c r="AAJ253" s="43"/>
      <c r="AAK253" s="43"/>
      <c r="AAL253" s="43"/>
      <c r="AAM253" s="43"/>
      <c r="AAN253" s="43"/>
      <c r="AAO253" s="43"/>
      <c r="AAP253" s="43"/>
      <c r="AAQ253" s="43"/>
      <c r="AAR253" s="43"/>
      <c r="AAS253" s="43"/>
      <c r="AAT253" s="43"/>
      <c r="AAU253" s="43"/>
      <c r="AAV253" s="43"/>
      <c r="AAW253" s="43"/>
      <c r="AAX253" s="43"/>
      <c r="AAY253" s="43"/>
      <c r="AAZ253" s="43"/>
      <c r="ABA253" s="43"/>
      <c r="ABB253" s="43"/>
      <c r="ABC253" s="43"/>
      <c r="ABD253" s="43"/>
      <c r="ABE253" s="43"/>
      <c r="ABF253" s="43"/>
      <c r="ABG253" s="43"/>
      <c r="ABH253" s="43"/>
      <c r="ABI253" s="43"/>
      <c r="ABJ253" s="43"/>
      <c r="ABK253" s="43"/>
      <c r="ABL253" s="43"/>
      <c r="ABM253" s="43"/>
      <c r="ABN253" s="43"/>
      <c r="ABO253" s="43"/>
      <c r="ABP253" s="43"/>
      <c r="ABQ253" s="43"/>
      <c r="ABR253" s="43"/>
      <c r="ABS253" s="43"/>
      <c r="ABT253" s="43"/>
      <c r="ABU253" s="43"/>
      <c r="ABV253" s="43"/>
      <c r="ABW253" s="43"/>
      <c r="ABX253" s="43"/>
      <c r="ABY253" s="43"/>
      <c r="ABZ253" s="43"/>
      <c r="ACA253" s="43"/>
      <c r="ACB253" s="43"/>
      <c r="ACC253" s="43"/>
      <c r="ACD253" s="43"/>
      <c r="ACE253" s="43"/>
      <c r="ACF253" s="43"/>
      <c r="ACG253" s="43"/>
      <c r="ACH253" s="43"/>
      <c r="ACI253" s="43"/>
      <c r="ACJ253" s="43"/>
      <c r="ACK253" s="43"/>
      <c r="ACL253" s="43"/>
      <c r="ACM253" s="43"/>
      <c r="ACN253" s="43"/>
      <c r="ACO253" s="43"/>
      <c r="ACP253" s="43"/>
      <c r="ACQ253" s="43"/>
      <c r="ACR253" s="43"/>
      <c r="ACS253" s="43"/>
      <c r="ACT253" s="43"/>
      <c r="ACU253" s="43"/>
      <c r="ACV253" s="43"/>
      <c r="ACW253" s="43"/>
      <c r="ACX253" s="43"/>
      <c r="ACY253" s="43"/>
      <c r="ACZ253" s="43"/>
      <c r="ADA253" s="43"/>
      <c r="ADB253" s="43"/>
      <c r="ADC253" s="43"/>
      <c r="ADD253" s="43"/>
      <c r="ADE253" s="43"/>
      <c r="ADF253" s="43"/>
      <c r="ADG253" s="43"/>
      <c r="ADH253" s="43"/>
      <c r="ADI253" s="43"/>
      <c r="ADJ253" s="43"/>
      <c r="ADK253" s="43"/>
      <c r="ADL253" s="43"/>
      <c r="ADM253" s="43"/>
      <c r="ADN253" s="43"/>
      <c r="ADO253" s="43"/>
      <c r="ADP253" s="43"/>
      <c r="ADQ253" s="43"/>
      <c r="ADR253" s="43"/>
      <c r="ADS253" s="43"/>
      <c r="ADT253" s="43"/>
      <c r="ADU253" s="43"/>
      <c r="ADV253" s="43"/>
      <c r="ADW253" s="43"/>
      <c r="ADX253" s="43"/>
      <c r="ADY253" s="43"/>
      <c r="ADZ253" s="43"/>
      <c r="AEA253" s="43"/>
      <c r="AEB253" s="43"/>
      <c r="AEC253" s="43"/>
      <c r="AED253" s="43"/>
      <c r="AEE253" s="43"/>
      <c r="AEF253" s="43"/>
      <c r="AEG253" s="43"/>
      <c r="AEH253" s="43"/>
      <c r="AEI253" s="43"/>
      <c r="AEJ253" s="43"/>
      <c r="AEK253" s="43"/>
      <c r="AEL253" s="43"/>
      <c r="AEM253" s="43"/>
      <c r="AEN253" s="43"/>
      <c r="AEO253" s="43"/>
      <c r="AEP253" s="43"/>
      <c r="AEQ253" s="43"/>
      <c r="AER253" s="43"/>
      <c r="AES253" s="43"/>
      <c r="AET253" s="43"/>
      <c r="AEU253" s="43"/>
      <c r="AEV253" s="43"/>
      <c r="AEW253" s="43"/>
      <c r="AEX253" s="43"/>
      <c r="AEY253" s="43"/>
      <c r="AEZ253" s="43"/>
      <c r="AFA253" s="43"/>
      <c r="AFB253" s="43"/>
      <c r="AFC253" s="43"/>
      <c r="AFD253" s="43"/>
      <c r="AFE253" s="43"/>
      <c r="AFF253" s="43"/>
      <c r="AFG253" s="43"/>
      <c r="AFH253" s="43"/>
      <c r="AFI253" s="43"/>
      <c r="AFJ253" s="43"/>
      <c r="AFK253" s="43"/>
      <c r="AFL253" s="43"/>
      <c r="AFM253" s="43"/>
      <c r="AFN253" s="43"/>
      <c r="AFO253" s="43"/>
      <c r="AFP253" s="43"/>
      <c r="AFQ253" s="43"/>
      <c r="AFR253" s="43"/>
      <c r="AFS253" s="43"/>
      <c r="AFT253" s="43"/>
      <c r="AFU253" s="43"/>
      <c r="AFV253" s="43"/>
      <c r="AFW253" s="43"/>
      <c r="AFX253" s="43"/>
      <c r="AFY253" s="43"/>
      <c r="AFZ253" s="43"/>
      <c r="AGA253" s="43"/>
      <c r="AGB253" s="43"/>
      <c r="AGC253" s="43"/>
      <c r="AGD253" s="43"/>
      <c r="AGE253" s="43"/>
      <c r="AGF253" s="43"/>
      <c r="AGG253" s="43"/>
      <c r="AGH253" s="43"/>
      <c r="AGI253" s="43"/>
      <c r="AGJ253" s="43"/>
      <c r="AGK253" s="43"/>
      <c r="AGL253" s="43"/>
      <c r="AGM253" s="43"/>
      <c r="AGN253" s="43"/>
      <c r="AGO253" s="43"/>
      <c r="AGP253" s="43"/>
      <c r="AGQ253" s="43"/>
      <c r="AGR253" s="43"/>
      <c r="AGS253" s="43"/>
      <c r="AGT253" s="43"/>
      <c r="AGU253" s="43"/>
      <c r="AGV253" s="43"/>
      <c r="AGW253" s="43"/>
      <c r="AGX253" s="43"/>
      <c r="AGY253" s="43"/>
      <c r="AGZ253" s="43"/>
      <c r="AHA253" s="43"/>
      <c r="AHB253" s="43"/>
      <c r="AHC253" s="43"/>
      <c r="AHD253" s="43"/>
      <c r="AHE253" s="43"/>
      <c r="AHF253" s="43"/>
      <c r="AHG253" s="43"/>
      <c r="AHH253" s="43"/>
      <c r="AHI253" s="43"/>
      <c r="AHJ253" s="43"/>
      <c r="AHK253" s="43"/>
      <c r="AHL253" s="43"/>
      <c r="AHM253" s="43"/>
      <c r="AHN253" s="43"/>
      <c r="AHO253" s="43"/>
      <c r="AHP253" s="43"/>
      <c r="AHQ253" s="43"/>
      <c r="AHR253" s="43"/>
      <c r="AHS253" s="43"/>
      <c r="AHT253" s="43"/>
      <c r="AHU253" s="43"/>
      <c r="AHV253" s="43"/>
      <c r="AHW253" s="43"/>
      <c r="AHX253" s="43"/>
      <c r="AHY253" s="43"/>
      <c r="AHZ253" s="43"/>
      <c r="AIA253" s="43"/>
      <c r="AIB253" s="43"/>
      <c r="AIC253" s="43"/>
      <c r="AID253" s="43"/>
      <c r="AIE253" s="43"/>
      <c r="AIF253" s="43"/>
      <c r="AIG253" s="43"/>
      <c r="AIH253" s="43"/>
      <c r="AII253" s="43"/>
      <c r="AIJ253" s="43"/>
      <c r="AIK253" s="43"/>
      <c r="AIL253" s="43"/>
      <c r="AIM253" s="43"/>
      <c r="AIN253" s="43"/>
      <c r="AIO253" s="43"/>
      <c r="AIP253" s="43"/>
      <c r="AIQ253" s="43"/>
      <c r="AIR253" s="43"/>
      <c r="AIS253" s="43"/>
      <c r="AIT253" s="43"/>
      <c r="AIU253" s="43"/>
      <c r="AIV253" s="43"/>
      <c r="AIW253" s="43"/>
      <c r="AIX253" s="43"/>
      <c r="AIY253" s="43"/>
      <c r="AIZ253" s="43"/>
      <c r="AJA253" s="43"/>
      <c r="AJB253" s="43"/>
      <c r="AJC253" s="43"/>
      <c r="AJD253" s="43"/>
      <c r="AJE253" s="43"/>
      <c r="AJF253" s="43"/>
      <c r="AJG253" s="43"/>
      <c r="AJH253" s="43"/>
      <c r="AJI253" s="43"/>
      <c r="AJJ253" s="43"/>
      <c r="AJK253" s="43"/>
      <c r="AJL253" s="43"/>
      <c r="AJM253" s="43"/>
      <c r="AJN253" s="43"/>
      <c r="AJO253" s="43"/>
      <c r="AJP253" s="43"/>
      <c r="AJQ253" s="43"/>
      <c r="AJR253" s="43"/>
      <c r="AJS253" s="43"/>
      <c r="AJT253" s="43"/>
      <c r="AJU253" s="43"/>
      <c r="AJV253" s="43"/>
      <c r="AJW253" s="43"/>
      <c r="AJX253" s="43"/>
      <c r="AJY253" s="43"/>
      <c r="AJZ253" s="43"/>
      <c r="AKA253" s="43"/>
      <c r="AKB253" s="43"/>
      <c r="AKC253" s="43"/>
      <c r="AKD253" s="43"/>
      <c r="AKE253" s="43"/>
      <c r="AKF253" s="43"/>
      <c r="AKG253" s="43"/>
      <c r="AKH253" s="43"/>
      <c r="AKI253" s="43"/>
      <c r="AKJ253" s="43"/>
      <c r="AKK253" s="43"/>
      <c r="AKL253" s="43"/>
      <c r="AKM253" s="43"/>
      <c r="AKN253" s="43"/>
      <c r="AKO253" s="43"/>
      <c r="AKP253" s="43"/>
      <c r="AKQ253" s="43"/>
      <c r="AKR253" s="43"/>
      <c r="AKS253" s="43"/>
      <c r="AKT253" s="43"/>
      <c r="AKU253" s="43"/>
      <c r="AKV253" s="43"/>
      <c r="AKW253" s="43"/>
      <c r="AKX253" s="43"/>
      <c r="AKY253" s="43"/>
      <c r="AKZ253" s="43"/>
      <c r="ALA253" s="43"/>
      <c r="ALB253" s="43"/>
      <c r="ALC253" s="43"/>
      <c r="ALD253" s="43"/>
      <c r="ALE253" s="43"/>
      <c r="ALF253" s="43"/>
      <c r="ALG253" s="43"/>
      <c r="ALH253" s="43"/>
      <c r="ALI253" s="43"/>
      <c r="ALJ253" s="43"/>
      <c r="ALK253" s="43"/>
      <c r="ALL253" s="43"/>
      <c r="ALM253" s="43"/>
      <c r="ALN253" s="43"/>
      <c r="ALO253" s="43"/>
      <c r="ALP253" s="43"/>
      <c r="ALQ253" s="43"/>
      <c r="ALR253" s="43"/>
      <c r="ALS253" s="43"/>
      <c r="ALT253" s="43"/>
      <c r="ALU253" s="43"/>
      <c r="ALV253" s="43"/>
      <c r="ALW253" s="43"/>
      <c r="ALX253" s="43"/>
      <c r="ALY253" s="43"/>
      <c r="ALZ253" s="43"/>
      <c r="AMA253" s="43"/>
      <c r="AMB253" s="43"/>
      <c r="AMC253" s="43"/>
      <c r="AMD253" s="43"/>
      <c r="AME253" s="43"/>
      <c r="AMF253" s="43"/>
      <c r="AMG253" s="43"/>
      <c r="AMH253" s="43"/>
      <c r="AMI253" s="43"/>
      <c r="AMJ253" s="43"/>
      <c r="AMK253" s="43"/>
      <c r="AML253" s="43"/>
      <c r="AMM253" s="43"/>
      <c r="AMN253" s="43"/>
      <c r="AMO253" s="43"/>
      <c r="AMP253" s="43"/>
      <c r="AMQ253" s="43"/>
      <c r="AMR253" s="43"/>
      <c r="AMS253" s="43"/>
      <c r="AMT253" s="43"/>
    </row>
    <row r="254" spans="1:1034" hidden="1" x14ac:dyDescent="0.2">
      <c r="A254" s="326"/>
      <c r="B254" s="44">
        <v>54</v>
      </c>
      <c r="C254" s="45" t="s">
        <v>97</v>
      </c>
      <c r="D254" s="388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  <c r="IX254" s="43"/>
      <c r="IY254" s="43"/>
      <c r="IZ254" s="43"/>
      <c r="JA254" s="43"/>
      <c r="JB254" s="43"/>
      <c r="JC254" s="43"/>
      <c r="JD254" s="43"/>
      <c r="JE254" s="43"/>
      <c r="JF254" s="43"/>
      <c r="JG254" s="43"/>
      <c r="JH254" s="43"/>
      <c r="JI254" s="43"/>
      <c r="JJ254" s="43"/>
      <c r="JK254" s="43"/>
      <c r="JL254" s="43"/>
      <c r="JM254" s="43"/>
      <c r="JN254" s="43"/>
      <c r="JO254" s="43"/>
      <c r="JP254" s="43"/>
      <c r="JQ254" s="43"/>
      <c r="JR254" s="43"/>
      <c r="JS254" s="43"/>
      <c r="JT254" s="43"/>
      <c r="JU254" s="43"/>
      <c r="JV254" s="43"/>
      <c r="JW254" s="43"/>
      <c r="JX254" s="43"/>
      <c r="JY254" s="43"/>
      <c r="JZ254" s="43"/>
      <c r="KA254" s="43"/>
      <c r="KB254" s="43"/>
      <c r="KC254" s="43"/>
      <c r="KD254" s="43"/>
      <c r="KE254" s="43"/>
      <c r="KF254" s="43"/>
      <c r="KG254" s="43"/>
      <c r="KH254" s="43"/>
      <c r="KI254" s="43"/>
      <c r="KJ254" s="43"/>
      <c r="KK254" s="43"/>
      <c r="KL254" s="43"/>
      <c r="KM254" s="43"/>
      <c r="KN254" s="43"/>
      <c r="KO254" s="43"/>
      <c r="KP254" s="43"/>
      <c r="KQ254" s="43"/>
      <c r="KR254" s="43"/>
      <c r="KS254" s="43"/>
      <c r="KT254" s="43"/>
      <c r="KU254" s="43"/>
      <c r="KV254" s="43"/>
      <c r="KW254" s="43"/>
      <c r="KX254" s="43"/>
      <c r="KY254" s="43"/>
      <c r="KZ254" s="43"/>
      <c r="LA254" s="43"/>
      <c r="LB254" s="43"/>
      <c r="LC254" s="43"/>
      <c r="LD254" s="43"/>
      <c r="LE254" s="43"/>
      <c r="LF254" s="43"/>
      <c r="LG254" s="43"/>
      <c r="LH254" s="43"/>
      <c r="LI254" s="43"/>
      <c r="LJ254" s="43"/>
      <c r="LK254" s="43"/>
      <c r="LL254" s="43"/>
      <c r="LM254" s="43"/>
      <c r="LN254" s="43"/>
      <c r="LO254" s="43"/>
      <c r="LP254" s="43"/>
      <c r="LQ254" s="43"/>
      <c r="LR254" s="43"/>
      <c r="LS254" s="43"/>
      <c r="LT254" s="43"/>
      <c r="LU254" s="43"/>
      <c r="LV254" s="43"/>
      <c r="LW254" s="43"/>
      <c r="LX254" s="43"/>
      <c r="LY254" s="43"/>
      <c r="LZ254" s="43"/>
      <c r="MA254" s="43"/>
      <c r="MB254" s="43"/>
      <c r="MC254" s="43"/>
      <c r="MD254" s="43"/>
      <c r="ME254" s="43"/>
      <c r="MF254" s="43"/>
      <c r="MG254" s="43"/>
      <c r="MH254" s="43"/>
      <c r="MI254" s="43"/>
      <c r="MJ254" s="43"/>
      <c r="MK254" s="43"/>
      <c r="ML254" s="43"/>
      <c r="MM254" s="43"/>
      <c r="MN254" s="43"/>
      <c r="MO254" s="43"/>
      <c r="MP254" s="43"/>
      <c r="MQ254" s="43"/>
      <c r="MR254" s="43"/>
      <c r="MS254" s="43"/>
      <c r="MT254" s="43"/>
      <c r="MU254" s="43"/>
      <c r="MV254" s="43"/>
      <c r="MW254" s="43"/>
      <c r="MX254" s="43"/>
      <c r="MY254" s="43"/>
      <c r="MZ254" s="43"/>
      <c r="NA254" s="43"/>
      <c r="NB254" s="43"/>
      <c r="NC254" s="43"/>
      <c r="ND254" s="43"/>
      <c r="NE254" s="43"/>
      <c r="NF254" s="43"/>
      <c r="NG254" s="43"/>
      <c r="NH254" s="43"/>
      <c r="NI254" s="43"/>
      <c r="NJ254" s="43"/>
      <c r="NK254" s="43"/>
      <c r="NL254" s="43"/>
      <c r="NM254" s="43"/>
      <c r="NN254" s="43"/>
      <c r="NO254" s="43"/>
      <c r="NP254" s="43"/>
      <c r="NQ254" s="43"/>
      <c r="NR254" s="43"/>
      <c r="NS254" s="43"/>
      <c r="NT254" s="43"/>
      <c r="NU254" s="43"/>
      <c r="NV254" s="43"/>
      <c r="NW254" s="43"/>
      <c r="NX254" s="43"/>
      <c r="NY254" s="43"/>
      <c r="NZ254" s="43"/>
      <c r="OA254" s="43"/>
      <c r="OB254" s="43"/>
      <c r="OC254" s="43"/>
      <c r="OD254" s="43"/>
      <c r="OE254" s="43"/>
      <c r="OF254" s="43"/>
      <c r="OG254" s="43"/>
      <c r="OH254" s="43"/>
      <c r="OI254" s="43"/>
      <c r="OJ254" s="43"/>
      <c r="OK254" s="43"/>
      <c r="OL254" s="43"/>
      <c r="OM254" s="43"/>
      <c r="ON254" s="43"/>
      <c r="OO254" s="43"/>
      <c r="OP254" s="43"/>
      <c r="OQ254" s="43"/>
      <c r="OR254" s="43"/>
      <c r="OS254" s="43"/>
      <c r="OT254" s="43"/>
      <c r="OU254" s="43"/>
      <c r="OV254" s="43"/>
      <c r="OW254" s="43"/>
      <c r="OX254" s="43"/>
      <c r="OY254" s="43"/>
      <c r="OZ254" s="43"/>
      <c r="PA254" s="43"/>
      <c r="PB254" s="43"/>
      <c r="PC254" s="43"/>
      <c r="PD254" s="43"/>
      <c r="PE254" s="43"/>
      <c r="PF254" s="43"/>
      <c r="PG254" s="43"/>
      <c r="PH254" s="43"/>
      <c r="PI254" s="43"/>
      <c r="PJ254" s="43"/>
      <c r="PK254" s="43"/>
      <c r="PL254" s="43"/>
      <c r="PM254" s="43"/>
      <c r="PN254" s="43"/>
      <c r="PO254" s="43"/>
      <c r="PP254" s="43"/>
      <c r="PQ254" s="43"/>
      <c r="PR254" s="43"/>
      <c r="PS254" s="43"/>
      <c r="PT254" s="43"/>
      <c r="PU254" s="43"/>
      <c r="PV254" s="43"/>
      <c r="PW254" s="43"/>
      <c r="PX254" s="43"/>
      <c r="PY254" s="43"/>
      <c r="PZ254" s="43"/>
      <c r="QA254" s="43"/>
      <c r="QB254" s="43"/>
      <c r="QC254" s="43"/>
      <c r="QD254" s="43"/>
      <c r="QE254" s="43"/>
      <c r="QF254" s="43"/>
      <c r="QG254" s="43"/>
      <c r="QH254" s="43"/>
      <c r="QI254" s="43"/>
      <c r="QJ254" s="43"/>
      <c r="QK254" s="43"/>
      <c r="QL254" s="43"/>
      <c r="QM254" s="43"/>
      <c r="QN254" s="43"/>
      <c r="QO254" s="43"/>
      <c r="QP254" s="43"/>
      <c r="QQ254" s="43"/>
      <c r="QR254" s="43"/>
      <c r="QS254" s="43"/>
      <c r="QT254" s="43"/>
      <c r="QU254" s="43"/>
      <c r="QV254" s="43"/>
      <c r="QW254" s="43"/>
      <c r="QX254" s="43"/>
      <c r="QY254" s="43"/>
      <c r="QZ254" s="43"/>
      <c r="RA254" s="43"/>
      <c r="RB254" s="43"/>
      <c r="RC254" s="43"/>
      <c r="RD254" s="43"/>
      <c r="RE254" s="43"/>
      <c r="RF254" s="43"/>
      <c r="RG254" s="43"/>
      <c r="RH254" s="43"/>
      <c r="RI254" s="43"/>
      <c r="RJ254" s="43"/>
      <c r="RK254" s="43"/>
      <c r="RL254" s="43"/>
      <c r="RM254" s="43"/>
      <c r="RN254" s="43"/>
      <c r="RO254" s="43"/>
      <c r="RP254" s="43"/>
      <c r="RQ254" s="43"/>
      <c r="RR254" s="43"/>
      <c r="RS254" s="43"/>
      <c r="RT254" s="43"/>
      <c r="RU254" s="43"/>
      <c r="RV254" s="43"/>
      <c r="RW254" s="43"/>
      <c r="RX254" s="43"/>
      <c r="RY254" s="43"/>
      <c r="RZ254" s="43"/>
      <c r="SA254" s="43"/>
      <c r="SB254" s="43"/>
      <c r="SC254" s="43"/>
      <c r="SD254" s="43"/>
      <c r="SE254" s="43"/>
      <c r="SF254" s="43"/>
      <c r="SG254" s="43"/>
      <c r="SH254" s="43"/>
      <c r="SI254" s="43"/>
      <c r="SJ254" s="43"/>
      <c r="SK254" s="43"/>
      <c r="SL254" s="43"/>
      <c r="SM254" s="43"/>
      <c r="SN254" s="43"/>
      <c r="SO254" s="43"/>
      <c r="SP254" s="43"/>
      <c r="SQ254" s="43"/>
      <c r="SR254" s="43"/>
      <c r="SS254" s="43"/>
      <c r="ST254" s="43"/>
      <c r="SU254" s="43"/>
      <c r="SV254" s="43"/>
      <c r="SW254" s="43"/>
      <c r="SX254" s="43"/>
      <c r="SY254" s="43"/>
      <c r="SZ254" s="43"/>
      <c r="TA254" s="43"/>
      <c r="TB254" s="43"/>
      <c r="TC254" s="43"/>
      <c r="TD254" s="43"/>
      <c r="TE254" s="43"/>
      <c r="TF254" s="43"/>
      <c r="TG254" s="43"/>
      <c r="TH254" s="43"/>
      <c r="TI254" s="43"/>
      <c r="TJ254" s="43"/>
      <c r="TK254" s="43"/>
      <c r="TL254" s="43"/>
      <c r="TM254" s="43"/>
      <c r="TN254" s="43"/>
      <c r="TO254" s="43"/>
      <c r="TP254" s="43"/>
      <c r="TQ254" s="43"/>
      <c r="TR254" s="43"/>
      <c r="TS254" s="43"/>
      <c r="TT254" s="43"/>
      <c r="TU254" s="43"/>
      <c r="TV254" s="43"/>
      <c r="TW254" s="43"/>
      <c r="TX254" s="43"/>
      <c r="TY254" s="43"/>
      <c r="TZ254" s="43"/>
      <c r="UA254" s="43"/>
      <c r="UB254" s="43"/>
      <c r="UC254" s="43"/>
      <c r="UD254" s="43"/>
      <c r="UE254" s="43"/>
      <c r="UF254" s="43"/>
      <c r="UG254" s="43"/>
      <c r="UH254" s="43"/>
      <c r="UI254" s="43"/>
      <c r="UJ254" s="43"/>
      <c r="UK254" s="43"/>
      <c r="UL254" s="43"/>
      <c r="UM254" s="43"/>
      <c r="UN254" s="43"/>
      <c r="UO254" s="43"/>
      <c r="UP254" s="43"/>
      <c r="UQ254" s="43"/>
      <c r="UR254" s="43"/>
      <c r="US254" s="43"/>
      <c r="UT254" s="43"/>
      <c r="UU254" s="43"/>
      <c r="UV254" s="43"/>
      <c r="UW254" s="43"/>
      <c r="UX254" s="43"/>
      <c r="UY254" s="43"/>
      <c r="UZ254" s="43"/>
      <c r="VA254" s="43"/>
      <c r="VB254" s="43"/>
      <c r="VC254" s="43"/>
      <c r="VD254" s="43"/>
      <c r="VE254" s="43"/>
      <c r="VF254" s="43"/>
      <c r="VG254" s="43"/>
      <c r="VH254" s="43"/>
      <c r="VI254" s="43"/>
      <c r="VJ254" s="43"/>
      <c r="VK254" s="43"/>
      <c r="VL254" s="43"/>
      <c r="VM254" s="43"/>
      <c r="VN254" s="43"/>
      <c r="VO254" s="43"/>
      <c r="VP254" s="43"/>
      <c r="VQ254" s="43"/>
      <c r="VR254" s="43"/>
      <c r="VS254" s="43"/>
      <c r="VT254" s="43"/>
      <c r="VU254" s="43"/>
      <c r="VV254" s="43"/>
      <c r="VW254" s="43"/>
      <c r="VX254" s="43"/>
      <c r="VY254" s="43"/>
      <c r="VZ254" s="43"/>
      <c r="WA254" s="43"/>
      <c r="WB254" s="43"/>
      <c r="WC254" s="43"/>
      <c r="WD254" s="43"/>
      <c r="WE254" s="43"/>
      <c r="WF254" s="43"/>
      <c r="WG254" s="43"/>
      <c r="WH254" s="43"/>
      <c r="WI254" s="43"/>
      <c r="WJ254" s="43"/>
      <c r="WK254" s="43"/>
      <c r="WL254" s="43"/>
      <c r="WM254" s="43"/>
      <c r="WN254" s="43"/>
      <c r="WO254" s="43"/>
      <c r="WP254" s="43"/>
      <c r="WQ254" s="43"/>
      <c r="WR254" s="43"/>
      <c r="WS254" s="43"/>
      <c r="WT254" s="43"/>
      <c r="WU254" s="43"/>
      <c r="WV254" s="43"/>
      <c r="WW254" s="43"/>
      <c r="WX254" s="43"/>
      <c r="WY254" s="43"/>
      <c r="WZ254" s="43"/>
      <c r="XA254" s="43"/>
      <c r="XB254" s="43"/>
      <c r="XC254" s="43"/>
      <c r="XD254" s="43"/>
      <c r="XE254" s="43"/>
      <c r="XF254" s="43"/>
      <c r="XG254" s="43"/>
      <c r="XH254" s="43"/>
      <c r="XI254" s="43"/>
      <c r="XJ254" s="43"/>
      <c r="XK254" s="43"/>
      <c r="XL254" s="43"/>
      <c r="XM254" s="43"/>
      <c r="XN254" s="43"/>
      <c r="XO254" s="43"/>
      <c r="XP254" s="43"/>
      <c r="XQ254" s="43"/>
      <c r="XR254" s="43"/>
      <c r="XS254" s="43"/>
      <c r="XT254" s="43"/>
      <c r="XU254" s="43"/>
      <c r="XV254" s="43"/>
      <c r="XW254" s="43"/>
      <c r="XX254" s="43"/>
      <c r="XY254" s="43"/>
      <c r="XZ254" s="43"/>
      <c r="YA254" s="43"/>
      <c r="YB254" s="43"/>
      <c r="YC254" s="43"/>
      <c r="YD254" s="43"/>
      <c r="YE254" s="43"/>
      <c r="YF254" s="43"/>
      <c r="YG254" s="43"/>
      <c r="YH254" s="43"/>
      <c r="YI254" s="43"/>
      <c r="YJ254" s="43"/>
      <c r="YK254" s="43"/>
      <c r="YL254" s="43"/>
      <c r="YM254" s="43"/>
      <c r="YN254" s="43"/>
      <c r="YO254" s="43"/>
      <c r="YP254" s="43"/>
      <c r="YQ254" s="43"/>
      <c r="YR254" s="43"/>
      <c r="YS254" s="43"/>
      <c r="YT254" s="43"/>
      <c r="YU254" s="43"/>
      <c r="YV254" s="43"/>
      <c r="YW254" s="43"/>
      <c r="YX254" s="43"/>
      <c r="YY254" s="43"/>
      <c r="YZ254" s="43"/>
      <c r="ZA254" s="43"/>
      <c r="ZB254" s="43"/>
      <c r="ZC254" s="43"/>
      <c r="ZD254" s="43"/>
      <c r="ZE254" s="43"/>
      <c r="ZF254" s="43"/>
      <c r="ZG254" s="43"/>
      <c r="ZH254" s="43"/>
      <c r="ZI254" s="43"/>
      <c r="ZJ254" s="43"/>
      <c r="ZK254" s="43"/>
      <c r="ZL254" s="43"/>
      <c r="ZM254" s="43"/>
      <c r="ZN254" s="43"/>
      <c r="ZO254" s="43"/>
      <c r="ZP254" s="43"/>
      <c r="ZQ254" s="43"/>
      <c r="ZR254" s="43"/>
      <c r="ZS254" s="43"/>
      <c r="ZT254" s="43"/>
      <c r="ZU254" s="43"/>
      <c r="ZV254" s="43"/>
      <c r="ZW254" s="43"/>
      <c r="ZX254" s="43"/>
      <c r="ZY254" s="43"/>
      <c r="ZZ254" s="43"/>
      <c r="AAA254" s="43"/>
      <c r="AAB254" s="43"/>
      <c r="AAC254" s="43"/>
      <c r="AAD254" s="43"/>
      <c r="AAE254" s="43"/>
      <c r="AAF254" s="43"/>
      <c r="AAG254" s="43"/>
      <c r="AAH254" s="43"/>
      <c r="AAI254" s="43"/>
      <c r="AAJ254" s="43"/>
      <c r="AAK254" s="43"/>
      <c r="AAL254" s="43"/>
      <c r="AAM254" s="43"/>
      <c r="AAN254" s="43"/>
      <c r="AAO254" s="43"/>
      <c r="AAP254" s="43"/>
      <c r="AAQ254" s="43"/>
      <c r="AAR254" s="43"/>
      <c r="AAS254" s="43"/>
      <c r="AAT254" s="43"/>
      <c r="AAU254" s="43"/>
      <c r="AAV254" s="43"/>
      <c r="AAW254" s="43"/>
      <c r="AAX254" s="43"/>
      <c r="AAY254" s="43"/>
      <c r="AAZ254" s="43"/>
      <c r="ABA254" s="43"/>
      <c r="ABB254" s="43"/>
      <c r="ABC254" s="43"/>
      <c r="ABD254" s="43"/>
      <c r="ABE254" s="43"/>
      <c r="ABF254" s="43"/>
      <c r="ABG254" s="43"/>
      <c r="ABH254" s="43"/>
      <c r="ABI254" s="43"/>
      <c r="ABJ254" s="43"/>
      <c r="ABK254" s="43"/>
      <c r="ABL254" s="43"/>
      <c r="ABM254" s="43"/>
      <c r="ABN254" s="43"/>
      <c r="ABO254" s="43"/>
      <c r="ABP254" s="43"/>
      <c r="ABQ254" s="43"/>
      <c r="ABR254" s="43"/>
      <c r="ABS254" s="43"/>
      <c r="ABT254" s="43"/>
      <c r="ABU254" s="43"/>
      <c r="ABV254" s="43"/>
      <c r="ABW254" s="43"/>
      <c r="ABX254" s="43"/>
      <c r="ABY254" s="43"/>
      <c r="ABZ254" s="43"/>
      <c r="ACA254" s="43"/>
      <c r="ACB254" s="43"/>
      <c r="ACC254" s="43"/>
      <c r="ACD254" s="43"/>
      <c r="ACE254" s="43"/>
      <c r="ACF254" s="43"/>
      <c r="ACG254" s="43"/>
      <c r="ACH254" s="43"/>
      <c r="ACI254" s="43"/>
      <c r="ACJ254" s="43"/>
      <c r="ACK254" s="43"/>
      <c r="ACL254" s="43"/>
      <c r="ACM254" s="43"/>
      <c r="ACN254" s="43"/>
      <c r="ACO254" s="43"/>
      <c r="ACP254" s="43"/>
      <c r="ACQ254" s="43"/>
      <c r="ACR254" s="43"/>
      <c r="ACS254" s="43"/>
      <c r="ACT254" s="43"/>
      <c r="ACU254" s="43"/>
      <c r="ACV254" s="43"/>
      <c r="ACW254" s="43"/>
      <c r="ACX254" s="43"/>
      <c r="ACY254" s="43"/>
      <c r="ACZ254" s="43"/>
      <c r="ADA254" s="43"/>
      <c r="ADB254" s="43"/>
      <c r="ADC254" s="43"/>
      <c r="ADD254" s="43"/>
      <c r="ADE254" s="43"/>
      <c r="ADF254" s="43"/>
      <c r="ADG254" s="43"/>
      <c r="ADH254" s="43"/>
      <c r="ADI254" s="43"/>
      <c r="ADJ254" s="43"/>
      <c r="ADK254" s="43"/>
      <c r="ADL254" s="43"/>
      <c r="ADM254" s="43"/>
      <c r="ADN254" s="43"/>
      <c r="ADO254" s="43"/>
      <c r="ADP254" s="43"/>
      <c r="ADQ254" s="43"/>
      <c r="ADR254" s="43"/>
      <c r="ADS254" s="43"/>
      <c r="ADT254" s="43"/>
      <c r="ADU254" s="43"/>
      <c r="ADV254" s="43"/>
      <c r="ADW254" s="43"/>
      <c r="ADX254" s="43"/>
      <c r="ADY254" s="43"/>
      <c r="ADZ254" s="43"/>
      <c r="AEA254" s="43"/>
      <c r="AEB254" s="43"/>
      <c r="AEC254" s="43"/>
      <c r="AED254" s="43"/>
      <c r="AEE254" s="43"/>
      <c r="AEF254" s="43"/>
      <c r="AEG254" s="43"/>
      <c r="AEH254" s="43"/>
      <c r="AEI254" s="43"/>
      <c r="AEJ254" s="43"/>
      <c r="AEK254" s="43"/>
      <c r="AEL254" s="43"/>
      <c r="AEM254" s="43"/>
      <c r="AEN254" s="43"/>
      <c r="AEO254" s="43"/>
      <c r="AEP254" s="43"/>
      <c r="AEQ254" s="43"/>
      <c r="AER254" s="43"/>
      <c r="AES254" s="43"/>
      <c r="AET254" s="43"/>
      <c r="AEU254" s="43"/>
      <c r="AEV254" s="43"/>
      <c r="AEW254" s="43"/>
      <c r="AEX254" s="43"/>
      <c r="AEY254" s="43"/>
      <c r="AEZ254" s="43"/>
      <c r="AFA254" s="43"/>
      <c r="AFB254" s="43"/>
      <c r="AFC254" s="43"/>
      <c r="AFD254" s="43"/>
      <c r="AFE254" s="43"/>
      <c r="AFF254" s="43"/>
      <c r="AFG254" s="43"/>
      <c r="AFH254" s="43"/>
      <c r="AFI254" s="43"/>
      <c r="AFJ254" s="43"/>
      <c r="AFK254" s="43"/>
      <c r="AFL254" s="43"/>
      <c r="AFM254" s="43"/>
      <c r="AFN254" s="43"/>
      <c r="AFO254" s="43"/>
      <c r="AFP254" s="43"/>
      <c r="AFQ254" s="43"/>
      <c r="AFR254" s="43"/>
      <c r="AFS254" s="43"/>
      <c r="AFT254" s="43"/>
      <c r="AFU254" s="43"/>
      <c r="AFV254" s="43"/>
      <c r="AFW254" s="43"/>
      <c r="AFX254" s="43"/>
      <c r="AFY254" s="43"/>
      <c r="AFZ254" s="43"/>
      <c r="AGA254" s="43"/>
      <c r="AGB254" s="43"/>
      <c r="AGC254" s="43"/>
      <c r="AGD254" s="43"/>
      <c r="AGE254" s="43"/>
      <c r="AGF254" s="43"/>
      <c r="AGG254" s="43"/>
      <c r="AGH254" s="43"/>
      <c r="AGI254" s="43"/>
      <c r="AGJ254" s="43"/>
      <c r="AGK254" s="43"/>
      <c r="AGL254" s="43"/>
      <c r="AGM254" s="43"/>
      <c r="AGN254" s="43"/>
      <c r="AGO254" s="43"/>
      <c r="AGP254" s="43"/>
      <c r="AGQ254" s="43"/>
      <c r="AGR254" s="43"/>
      <c r="AGS254" s="43"/>
      <c r="AGT254" s="43"/>
      <c r="AGU254" s="43"/>
      <c r="AGV254" s="43"/>
      <c r="AGW254" s="43"/>
      <c r="AGX254" s="43"/>
      <c r="AGY254" s="43"/>
      <c r="AGZ254" s="43"/>
      <c r="AHA254" s="43"/>
      <c r="AHB254" s="43"/>
      <c r="AHC254" s="43"/>
      <c r="AHD254" s="43"/>
      <c r="AHE254" s="43"/>
      <c r="AHF254" s="43"/>
      <c r="AHG254" s="43"/>
      <c r="AHH254" s="43"/>
      <c r="AHI254" s="43"/>
      <c r="AHJ254" s="43"/>
      <c r="AHK254" s="43"/>
      <c r="AHL254" s="43"/>
      <c r="AHM254" s="43"/>
      <c r="AHN254" s="43"/>
      <c r="AHO254" s="43"/>
      <c r="AHP254" s="43"/>
      <c r="AHQ254" s="43"/>
      <c r="AHR254" s="43"/>
      <c r="AHS254" s="43"/>
      <c r="AHT254" s="43"/>
      <c r="AHU254" s="43"/>
      <c r="AHV254" s="43"/>
      <c r="AHW254" s="43"/>
      <c r="AHX254" s="43"/>
      <c r="AHY254" s="43"/>
      <c r="AHZ254" s="43"/>
      <c r="AIA254" s="43"/>
      <c r="AIB254" s="43"/>
      <c r="AIC254" s="43"/>
      <c r="AID254" s="43"/>
      <c r="AIE254" s="43"/>
      <c r="AIF254" s="43"/>
      <c r="AIG254" s="43"/>
      <c r="AIH254" s="43"/>
      <c r="AII254" s="43"/>
      <c r="AIJ254" s="43"/>
      <c r="AIK254" s="43"/>
      <c r="AIL254" s="43"/>
      <c r="AIM254" s="43"/>
      <c r="AIN254" s="43"/>
      <c r="AIO254" s="43"/>
      <c r="AIP254" s="43"/>
      <c r="AIQ254" s="43"/>
      <c r="AIR254" s="43"/>
      <c r="AIS254" s="43"/>
      <c r="AIT254" s="43"/>
      <c r="AIU254" s="43"/>
      <c r="AIV254" s="43"/>
      <c r="AIW254" s="43"/>
      <c r="AIX254" s="43"/>
      <c r="AIY254" s="43"/>
      <c r="AIZ254" s="43"/>
      <c r="AJA254" s="43"/>
      <c r="AJB254" s="43"/>
      <c r="AJC254" s="43"/>
      <c r="AJD254" s="43"/>
      <c r="AJE254" s="43"/>
      <c r="AJF254" s="43"/>
      <c r="AJG254" s="43"/>
      <c r="AJH254" s="43"/>
      <c r="AJI254" s="43"/>
      <c r="AJJ254" s="43"/>
      <c r="AJK254" s="43"/>
      <c r="AJL254" s="43"/>
      <c r="AJM254" s="43"/>
      <c r="AJN254" s="43"/>
      <c r="AJO254" s="43"/>
      <c r="AJP254" s="43"/>
      <c r="AJQ254" s="43"/>
      <c r="AJR254" s="43"/>
      <c r="AJS254" s="43"/>
      <c r="AJT254" s="43"/>
      <c r="AJU254" s="43"/>
      <c r="AJV254" s="43"/>
      <c r="AJW254" s="43"/>
      <c r="AJX254" s="43"/>
      <c r="AJY254" s="43"/>
      <c r="AJZ254" s="43"/>
      <c r="AKA254" s="43"/>
      <c r="AKB254" s="43"/>
      <c r="AKC254" s="43"/>
      <c r="AKD254" s="43"/>
      <c r="AKE254" s="43"/>
      <c r="AKF254" s="43"/>
      <c r="AKG254" s="43"/>
      <c r="AKH254" s="43"/>
      <c r="AKI254" s="43"/>
      <c r="AKJ254" s="43"/>
      <c r="AKK254" s="43"/>
      <c r="AKL254" s="43"/>
      <c r="AKM254" s="43"/>
      <c r="AKN254" s="43"/>
      <c r="AKO254" s="43"/>
      <c r="AKP254" s="43"/>
      <c r="AKQ254" s="43"/>
      <c r="AKR254" s="43"/>
      <c r="AKS254" s="43"/>
      <c r="AKT254" s="43"/>
      <c r="AKU254" s="43"/>
      <c r="AKV254" s="43"/>
      <c r="AKW254" s="43"/>
      <c r="AKX254" s="43"/>
      <c r="AKY254" s="43"/>
      <c r="AKZ254" s="43"/>
      <c r="ALA254" s="43"/>
      <c r="ALB254" s="43"/>
      <c r="ALC254" s="43"/>
      <c r="ALD254" s="43"/>
      <c r="ALE254" s="43"/>
      <c r="ALF254" s="43"/>
      <c r="ALG254" s="43"/>
      <c r="ALH254" s="43"/>
      <c r="ALI254" s="43"/>
      <c r="ALJ254" s="43"/>
      <c r="ALK254" s="43"/>
      <c r="ALL254" s="43"/>
      <c r="ALM254" s="43"/>
      <c r="ALN254" s="43"/>
      <c r="ALO254" s="43"/>
      <c r="ALP254" s="43"/>
      <c r="ALQ254" s="43"/>
      <c r="ALR254" s="43"/>
      <c r="ALS254" s="43"/>
      <c r="ALT254" s="43"/>
      <c r="ALU254" s="43"/>
      <c r="ALV254" s="43"/>
      <c r="ALW254" s="43"/>
      <c r="ALX254" s="43"/>
      <c r="ALY254" s="43"/>
      <c r="ALZ254" s="43"/>
      <c r="AMA254" s="43"/>
      <c r="AMB254" s="43"/>
      <c r="AMC254" s="43"/>
      <c r="AMD254" s="43"/>
      <c r="AME254" s="43"/>
      <c r="AMF254" s="43"/>
      <c r="AMG254" s="43"/>
      <c r="AMH254" s="43"/>
      <c r="AMI254" s="43"/>
      <c r="AMJ254" s="43"/>
      <c r="AMK254" s="43"/>
      <c r="AML254" s="43"/>
      <c r="AMM254" s="43"/>
      <c r="AMN254" s="43"/>
      <c r="AMO254" s="43"/>
      <c r="AMP254" s="43"/>
      <c r="AMQ254" s="43"/>
      <c r="AMR254" s="43"/>
      <c r="AMS254" s="43"/>
      <c r="AMT254" s="43"/>
    </row>
    <row r="255" spans="1:1034" hidden="1" x14ac:dyDescent="0.2">
      <c r="A255" s="326"/>
      <c r="B255" s="44">
        <v>57</v>
      </c>
      <c r="C255" s="45" t="s">
        <v>143</v>
      </c>
      <c r="D255" s="388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  <c r="IX255" s="43"/>
      <c r="IY255" s="43"/>
      <c r="IZ255" s="43"/>
      <c r="JA255" s="43"/>
      <c r="JB255" s="43"/>
      <c r="JC255" s="43"/>
      <c r="JD255" s="43"/>
      <c r="JE255" s="43"/>
      <c r="JF255" s="43"/>
      <c r="JG255" s="43"/>
      <c r="JH255" s="43"/>
      <c r="JI255" s="43"/>
      <c r="JJ255" s="43"/>
      <c r="JK255" s="43"/>
      <c r="JL255" s="43"/>
      <c r="JM255" s="43"/>
      <c r="JN255" s="43"/>
      <c r="JO255" s="43"/>
      <c r="JP255" s="43"/>
      <c r="JQ255" s="43"/>
      <c r="JR255" s="43"/>
      <c r="JS255" s="43"/>
      <c r="JT255" s="43"/>
      <c r="JU255" s="43"/>
      <c r="JV255" s="43"/>
      <c r="JW255" s="43"/>
      <c r="JX255" s="43"/>
      <c r="JY255" s="43"/>
      <c r="JZ255" s="43"/>
      <c r="KA255" s="43"/>
      <c r="KB255" s="43"/>
      <c r="KC255" s="43"/>
      <c r="KD255" s="43"/>
      <c r="KE255" s="43"/>
      <c r="KF255" s="43"/>
      <c r="KG255" s="43"/>
      <c r="KH255" s="43"/>
      <c r="KI255" s="43"/>
      <c r="KJ255" s="43"/>
      <c r="KK255" s="43"/>
      <c r="KL255" s="43"/>
      <c r="KM255" s="43"/>
      <c r="KN255" s="43"/>
      <c r="KO255" s="43"/>
      <c r="KP255" s="43"/>
      <c r="KQ255" s="43"/>
      <c r="KR255" s="43"/>
      <c r="KS255" s="43"/>
      <c r="KT255" s="43"/>
      <c r="KU255" s="43"/>
      <c r="KV255" s="43"/>
      <c r="KW255" s="43"/>
      <c r="KX255" s="43"/>
      <c r="KY255" s="43"/>
      <c r="KZ255" s="43"/>
      <c r="LA255" s="43"/>
      <c r="LB255" s="43"/>
      <c r="LC255" s="43"/>
      <c r="LD255" s="43"/>
      <c r="LE255" s="43"/>
      <c r="LF255" s="43"/>
      <c r="LG255" s="43"/>
      <c r="LH255" s="43"/>
      <c r="LI255" s="43"/>
      <c r="LJ255" s="43"/>
      <c r="LK255" s="43"/>
      <c r="LL255" s="43"/>
      <c r="LM255" s="43"/>
      <c r="LN255" s="43"/>
      <c r="LO255" s="43"/>
      <c r="LP255" s="43"/>
      <c r="LQ255" s="43"/>
      <c r="LR255" s="43"/>
      <c r="LS255" s="43"/>
      <c r="LT255" s="43"/>
      <c r="LU255" s="43"/>
      <c r="LV255" s="43"/>
      <c r="LW255" s="43"/>
      <c r="LX255" s="43"/>
      <c r="LY255" s="43"/>
      <c r="LZ255" s="43"/>
      <c r="MA255" s="43"/>
      <c r="MB255" s="43"/>
      <c r="MC255" s="43"/>
      <c r="MD255" s="43"/>
      <c r="ME255" s="43"/>
      <c r="MF255" s="43"/>
      <c r="MG255" s="43"/>
      <c r="MH255" s="43"/>
      <c r="MI255" s="43"/>
      <c r="MJ255" s="43"/>
      <c r="MK255" s="43"/>
      <c r="ML255" s="43"/>
      <c r="MM255" s="43"/>
      <c r="MN255" s="43"/>
      <c r="MO255" s="43"/>
      <c r="MP255" s="43"/>
      <c r="MQ255" s="43"/>
      <c r="MR255" s="43"/>
      <c r="MS255" s="43"/>
      <c r="MT255" s="43"/>
      <c r="MU255" s="43"/>
      <c r="MV255" s="43"/>
      <c r="MW255" s="43"/>
      <c r="MX255" s="43"/>
      <c r="MY255" s="43"/>
      <c r="MZ255" s="43"/>
      <c r="NA255" s="43"/>
      <c r="NB255" s="43"/>
      <c r="NC255" s="43"/>
      <c r="ND255" s="43"/>
      <c r="NE255" s="43"/>
      <c r="NF255" s="43"/>
      <c r="NG255" s="43"/>
      <c r="NH255" s="43"/>
      <c r="NI255" s="43"/>
      <c r="NJ255" s="43"/>
      <c r="NK255" s="43"/>
      <c r="NL255" s="43"/>
      <c r="NM255" s="43"/>
      <c r="NN255" s="43"/>
      <c r="NO255" s="43"/>
      <c r="NP255" s="43"/>
      <c r="NQ255" s="43"/>
      <c r="NR255" s="43"/>
      <c r="NS255" s="43"/>
      <c r="NT255" s="43"/>
      <c r="NU255" s="43"/>
      <c r="NV255" s="43"/>
      <c r="NW255" s="43"/>
      <c r="NX255" s="43"/>
      <c r="NY255" s="43"/>
      <c r="NZ255" s="43"/>
      <c r="OA255" s="43"/>
      <c r="OB255" s="43"/>
      <c r="OC255" s="43"/>
      <c r="OD255" s="43"/>
      <c r="OE255" s="43"/>
      <c r="OF255" s="43"/>
      <c r="OG255" s="43"/>
      <c r="OH255" s="43"/>
      <c r="OI255" s="43"/>
      <c r="OJ255" s="43"/>
      <c r="OK255" s="43"/>
      <c r="OL255" s="43"/>
      <c r="OM255" s="43"/>
      <c r="ON255" s="43"/>
      <c r="OO255" s="43"/>
      <c r="OP255" s="43"/>
      <c r="OQ255" s="43"/>
      <c r="OR255" s="43"/>
      <c r="OS255" s="43"/>
      <c r="OT255" s="43"/>
      <c r="OU255" s="43"/>
      <c r="OV255" s="43"/>
      <c r="OW255" s="43"/>
      <c r="OX255" s="43"/>
      <c r="OY255" s="43"/>
      <c r="OZ255" s="43"/>
      <c r="PA255" s="43"/>
      <c r="PB255" s="43"/>
      <c r="PC255" s="43"/>
      <c r="PD255" s="43"/>
      <c r="PE255" s="43"/>
      <c r="PF255" s="43"/>
      <c r="PG255" s="43"/>
      <c r="PH255" s="43"/>
      <c r="PI255" s="43"/>
      <c r="PJ255" s="43"/>
      <c r="PK255" s="43"/>
      <c r="PL255" s="43"/>
      <c r="PM255" s="43"/>
      <c r="PN255" s="43"/>
      <c r="PO255" s="43"/>
      <c r="PP255" s="43"/>
      <c r="PQ255" s="43"/>
      <c r="PR255" s="43"/>
      <c r="PS255" s="43"/>
      <c r="PT255" s="43"/>
      <c r="PU255" s="43"/>
      <c r="PV255" s="43"/>
      <c r="PW255" s="43"/>
      <c r="PX255" s="43"/>
      <c r="PY255" s="43"/>
      <c r="PZ255" s="43"/>
      <c r="QA255" s="43"/>
      <c r="QB255" s="43"/>
      <c r="QC255" s="43"/>
      <c r="QD255" s="43"/>
      <c r="QE255" s="43"/>
      <c r="QF255" s="43"/>
      <c r="QG255" s="43"/>
      <c r="QH255" s="43"/>
      <c r="QI255" s="43"/>
      <c r="QJ255" s="43"/>
      <c r="QK255" s="43"/>
      <c r="QL255" s="43"/>
      <c r="QM255" s="43"/>
      <c r="QN255" s="43"/>
      <c r="QO255" s="43"/>
      <c r="QP255" s="43"/>
      <c r="QQ255" s="43"/>
      <c r="QR255" s="43"/>
      <c r="QS255" s="43"/>
      <c r="QT255" s="43"/>
      <c r="QU255" s="43"/>
      <c r="QV255" s="43"/>
      <c r="QW255" s="43"/>
      <c r="QX255" s="43"/>
      <c r="QY255" s="43"/>
      <c r="QZ255" s="43"/>
      <c r="RA255" s="43"/>
      <c r="RB255" s="43"/>
      <c r="RC255" s="43"/>
      <c r="RD255" s="43"/>
      <c r="RE255" s="43"/>
      <c r="RF255" s="43"/>
      <c r="RG255" s="43"/>
      <c r="RH255" s="43"/>
      <c r="RI255" s="43"/>
      <c r="RJ255" s="43"/>
      <c r="RK255" s="43"/>
      <c r="RL255" s="43"/>
      <c r="RM255" s="43"/>
      <c r="RN255" s="43"/>
      <c r="RO255" s="43"/>
      <c r="RP255" s="43"/>
      <c r="RQ255" s="43"/>
      <c r="RR255" s="43"/>
      <c r="RS255" s="43"/>
      <c r="RT255" s="43"/>
      <c r="RU255" s="43"/>
      <c r="RV255" s="43"/>
      <c r="RW255" s="43"/>
      <c r="RX255" s="43"/>
      <c r="RY255" s="43"/>
      <c r="RZ255" s="43"/>
      <c r="SA255" s="43"/>
      <c r="SB255" s="43"/>
      <c r="SC255" s="43"/>
      <c r="SD255" s="43"/>
      <c r="SE255" s="43"/>
      <c r="SF255" s="43"/>
      <c r="SG255" s="43"/>
      <c r="SH255" s="43"/>
      <c r="SI255" s="43"/>
      <c r="SJ255" s="43"/>
      <c r="SK255" s="43"/>
      <c r="SL255" s="43"/>
      <c r="SM255" s="43"/>
      <c r="SN255" s="43"/>
      <c r="SO255" s="43"/>
      <c r="SP255" s="43"/>
      <c r="SQ255" s="43"/>
      <c r="SR255" s="43"/>
      <c r="SS255" s="43"/>
      <c r="ST255" s="43"/>
      <c r="SU255" s="43"/>
      <c r="SV255" s="43"/>
      <c r="SW255" s="43"/>
      <c r="SX255" s="43"/>
      <c r="SY255" s="43"/>
      <c r="SZ255" s="43"/>
      <c r="TA255" s="43"/>
      <c r="TB255" s="43"/>
      <c r="TC255" s="43"/>
      <c r="TD255" s="43"/>
      <c r="TE255" s="43"/>
      <c r="TF255" s="43"/>
      <c r="TG255" s="43"/>
      <c r="TH255" s="43"/>
      <c r="TI255" s="43"/>
      <c r="TJ255" s="43"/>
      <c r="TK255" s="43"/>
      <c r="TL255" s="43"/>
      <c r="TM255" s="43"/>
      <c r="TN255" s="43"/>
      <c r="TO255" s="43"/>
      <c r="TP255" s="43"/>
      <c r="TQ255" s="43"/>
      <c r="TR255" s="43"/>
      <c r="TS255" s="43"/>
      <c r="TT255" s="43"/>
      <c r="TU255" s="43"/>
      <c r="TV255" s="43"/>
      <c r="TW255" s="43"/>
      <c r="TX255" s="43"/>
      <c r="TY255" s="43"/>
      <c r="TZ255" s="43"/>
      <c r="UA255" s="43"/>
      <c r="UB255" s="43"/>
      <c r="UC255" s="43"/>
      <c r="UD255" s="43"/>
      <c r="UE255" s="43"/>
      <c r="UF255" s="43"/>
      <c r="UG255" s="43"/>
      <c r="UH255" s="43"/>
      <c r="UI255" s="43"/>
      <c r="UJ255" s="43"/>
      <c r="UK255" s="43"/>
      <c r="UL255" s="43"/>
      <c r="UM255" s="43"/>
      <c r="UN255" s="43"/>
      <c r="UO255" s="43"/>
      <c r="UP255" s="43"/>
      <c r="UQ255" s="43"/>
      <c r="UR255" s="43"/>
      <c r="US255" s="43"/>
      <c r="UT255" s="43"/>
      <c r="UU255" s="43"/>
      <c r="UV255" s="43"/>
      <c r="UW255" s="43"/>
      <c r="UX255" s="43"/>
      <c r="UY255" s="43"/>
      <c r="UZ255" s="43"/>
      <c r="VA255" s="43"/>
      <c r="VB255" s="43"/>
      <c r="VC255" s="43"/>
      <c r="VD255" s="43"/>
      <c r="VE255" s="43"/>
      <c r="VF255" s="43"/>
      <c r="VG255" s="43"/>
      <c r="VH255" s="43"/>
      <c r="VI255" s="43"/>
      <c r="VJ255" s="43"/>
      <c r="VK255" s="43"/>
      <c r="VL255" s="43"/>
      <c r="VM255" s="43"/>
      <c r="VN255" s="43"/>
      <c r="VO255" s="43"/>
      <c r="VP255" s="43"/>
      <c r="VQ255" s="43"/>
      <c r="VR255" s="43"/>
      <c r="VS255" s="43"/>
      <c r="VT255" s="43"/>
      <c r="VU255" s="43"/>
      <c r="VV255" s="43"/>
      <c r="VW255" s="43"/>
      <c r="VX255" s="43"/>
      <c r="VY255" s="43"/>
      <c r="VZ255" s="43"/>
      <c r="WA255" s="43"/>
      <c r="WB255" s="43"/>
      <c r="WC255" s="43"/>
      <c r="WD255" s="43"/>
      <c r="WE255" s="43"/>
      <c r="WF255" s="43"/>
      <c r="WG255" s="43"/>
      <c r="WH255" s="43"/>
      <c r="WI255" s="43"/>
      <c r="WJ255" s="43"/>
      <c r="WK255" s="43"/>
      <c r="WL255" s="43"/>
      <c r="WM255" s="43"/>
      <c r="WN255" s="43"/>
      <c r="WO255" s="43"/>
      <c r="WP255" s="43"/>
      <c r="WQ255" s="43"/>
      <c r="WR255" s="43"/>
      <c r="WS255" s="43"/>
      <c r="WT255" s="43"/>
      <c r="WU255" s="43"/>
      <c r="WV255" s="43"/>
      <c r="WW255" s="43"/>
      <c r="WX255" s="43"/>
      <c r="WY255" s="43"/>
      <c r="WZ255" s="43"/>
      <c r="XA255" s="43"/>
      <c r="XB255" s="43"/>
      <c r="XC255" s="43"/>
      <c r="XD255" s="43"/>
      <c r="XE255" s="43"/>
      <c r="XF255" s="43"/>
      <c r="XG255" s="43"/>
      <c r="XH255" s="43"/>
      <c r="XI255" s="43"/>
      <c r="XJ255" s="43"/>
      <c r="XK255" s="43"/>
      <c r="XL255" s="43"/>
      <c r="XM255" s="43"/>
      <c r="XN255" s="43"/>
      <c r="XO255" s="43"/>
      <c r="XP255" s="43"/>
      <c r="XQ255" s="43"/>
      <c r="XR255" s="43"/>
      <c r="XS255" s="43"/>
      <c r="XT255" s="43"/>
      <c r="XU255" s="43"/>
      <c r="XV255" s="43"/>
      <c r="XW255" s="43"/>
      <c r="XX255" s="43"/>
      <c r="XY255" s="43"/>
      <c r="XZ255" s="43"/>
      <c r="YA255" s="43"/>
      <c r="YB255" s="43"/>
      <c r="YC255" s="43"/>
      <c r="YD255" s="43"/>
      <c r="YE255" s="43"/>
      <c r="YF255" s="43"/>
      <c r="YG255" s="43"/>
      <c r="YH255" s="43"/>
      <c r="YI255" s="43"/>
      <c r="YJ255" s="43"/>
      <c r="YK255" s="43"/>
      <c r="YL255" s="43"/>
      <c r="YM255" s="43"/>
      <c r="YN255" s="43"/>
      <c r="YO255" s="43"/>
      <c r="YP255" s="43"/>
      <c r="YQ255" s="43"/>
      <c r="YR255" s="43"/>
      <c r="YS255" s="43"/>
      <c r="YT255" s="43"/>
      <c r="YU255" s="43"/>
      <c r="YV255" s="43"/>
      <c r="YW255" s="43"/>
      <c r="YX255" s="43"/>
      <c r="YY255" s="43"/>
      <c r="YZ255" s="43"/>
      <c r="ZA255" s="43"/>
      <c r="ZB255" s="43"/>
      <c r="ZC255" s="43"/>
      <c r="ZD255" s="43"/>
      <c r="ZE255" s="43"/>
      <c r="ZF255" s="43"/>
      <c r="ZG255" s="43"/>
      <c r="ZH255" s="43"/>
      <c r="ZI255" s="43"/>
      <c r="ZJ255" s="43"/>
      <c r="ZK255" s="43"/>
      <c r="ZL255" s="43"/>
      <c r="ZM255" s="43"/>
      <c r="ZN255" s="43"/>
      <c r="ZO255" s="43"/>
      <c r="ZP255" s="43"/>
      <c r="ZQ255" s="43"/>
      <c r="ZR255" s="43"/>
      <c r="ZS255" s="43"/>
      <c r="ZT255" s="43"/>
      <c r="ZU255" s="43"/>
      <c r="ZV255" s="43"/>
      <c r="ZW255" s="43"/>
      <c r="ZX255" s="43"/>
      <c r="ZY255" s="43"/>
      <c r="ZZ255" s="43"/>
      <c r="AAA255" s="43"/>
      <c r="AAB255" s="43"/>
      <c r="AAC255" s="43"/>
      <c r="AAD255" s="43"/>
      <c r="AAE255" s="43"/>
      <c r="AAF255" s="43"/>
      <c r="AAG255" s="43"/>
      <c r="AAH255" s="43"/>
      <c r="AAI255" s="43"/>
      <c r="AAJ255" s="43"/>
      <c r="AAK255" s="43"/>
      <c r="AAL255" s="43"/>
      <c r="AAM255" s="43"/>
      <c r="AAN255" s="43"/>
      <c r="AAO255" s="43"/>
      <c r="AAP255" s="43"/>
      <c r="AAQ255" s="43"/>
      <c r="AAR255" s="43"/>
      <c r="AAS255" s="43"/>
      <c r="AAT255" s="43"/>
      <c r="AAU255" s="43"/>
      <c r="AAV255" s="43"/>
      <c r="AAW255" s="43"/>
      <c r="AAX255" s="43"/>
      <c r="AAY255" s="43"/>
      <c r="AAZ255" s="43"/>
      <c r="ABA255" s="43"/>
      <c r="ABB255" s="43"/>
      <c r="ABC255" s="43"/>
      <c r="ABD255" s="43"/>
      <c r="ABE255" s="43"/>
      <c r="ABF255" s="43"/>
      <c r="ABG255" s="43"/>
      <c r="ABH255" s="43"/>
      <c r="ABI255" s="43"/>
      <c r="ABJ255" s="43"/>
      <c r="ABK255" s="43"/>
      <c r="ABL255" s="43"/>
      <c r="ABM255" s="43"/>
      <c r="ABN255" s="43"/>
      <c r="ABO255" s="43"/>
      <c r="ABP255" s="43"/>
      <c r="ABQ255" s="43"/>
      <c r="ABR255" s="43"/>
      <c r="ABS255" s="43"/>
      <c r="ABT255" s="43"/>
      <c r="ABU255" s="43"/>
      <c r="ABV255" s="43"/>
      <c r="ABW255" s="43"/>
      <c r="ABX255" s="43"/>
      <c r="ABY255" s="43"/>
      <c r="ABZ255" s="43"/>
      <c r="ACA255" s="43"/>
      <c r="ACB255" s="43"/>
      <c r="ACC255" s="43"/>
      <c r="ACD255" s="43"/>
      <c r="ACE255" s="43"/>
      <c r="ACF255" s="43"/>
      <c r="ACG255" s="43"/>
      <c r="ACH255" s="43"/>
      <c r="ACI255" s="43"/>
      <c r="ACJ255" s="43"/>
      <c r="ACK255" s="43"/>
      <c r="ACL255" s="43"/>
      <c r="ACM255" s="43"/>
      <c r="ACN255" s="43"/>
      <c r="ACO255" s="43"/>
      <c r="ACP255" s="43"/>
      <c r="ACQ255" s="43"/>
      <c r="ACR255" s="43"/>
      <c r="ACS255" s="43"/>
      <c r="ACT255" s="43"/>
      <c r="ACU255" s="43"/>
      <c r="ACV255" s="43"/>
      <c r="ACW255" s="43"/>
      <c r="ACX255" s="43"/>
      <c r="ACY255" s="43"/>
      <c r="ACZ255" s="43"/>
      <c r="ADA255" s="43"/>
      <c r="ADB255" s="43"/>
      <c r="ADC255" s="43"/>
      <c r="ADD255" s="43"/>
      <c r="ADE255" s="43"/>
      <c r="ADF255" s="43"/>
      <c r="ADG255" s="43"/>
      <c r="ADH255" s="43"/>
      <c r="ADI255" s="43"/>
      <c r="ADJ255" s="43"/>
      <c r="ADK255" s="43"/>
      <c r="ADL255" s="43"/>
      <c r="ADM255" s="43"/>
      <c r="ADN255" s="43"/>
      <c r="ADO255" s="43"/>
      <c r="ADP255" s="43"/>
      <c r="ADQ255" s="43"/>
      <c r="ADR255" s="43"/>
      <c r="ADS255" s="43"/>
      <c r="ADT255" s="43"/>
      <c r="ADU255" s="43"/>
      <c r="ADV255" s="43"/>
      <c r="ADW255" s="43"/>
      <c r="ADX255" s="43"/>
      <c r="ADY255" s="43"/>
      <c r="ADZ255" s="43"/>
      <c r="AEA255" s="43"/>
      <c r="AEB255" s="43"/>
      <c r="AEC255" s="43"/>
      <c r="AED255" s="43"/>
      <c r="AEE255" s="43"/>
      <c r="AEF255" s="43"/>
      <c r="AEG255" s="43"/>
      <c r="AEH255" s="43"/>
      <c r="AEI255" s="43"/>
      <c r="AEJ255" s="43"/>
      <c r="AEK255" s="43"/>
      <c r="AEL255" s="43"/>
      <c r="AEM255" s="43"/>
      <c r="AEN255" s="43"/>
      <c r="AEO255" s="43"/>
      <c r="AEP255" s="43"/>
      <c r="AEQ255" s="43"/>
      <c r="AER255" s="43"/>
      <c r="AES255" s="43"/>
      <c r="AET255" s="43"/>
      <c r="AEU255" s="43"/>
      <c r="AEV255" s="43"/>
      <c r="AEW255" s="43"/>
      <c r="AEX255" s="43"/>
      <c r="AEY255" s="43"/>
      <c r="AEZ255" s="43"/>
      <c r="AFA255" s="43"/>
      <c r="AFB255" s="43"/>
      <c r="AFC255" s="43"/>
      <c r="AFD255" s="43"/>
      <c r="AFE255" s="43"/>
      <c r="AFF255" s="43"/>
      <c r="AFG255" s="43"/>
      <c r="AFH255" s="43"/>
      <c r="AFI255" s="43"/>
      <c r="AFJ255" s="43"/>
      <c r="AFK255" s="43"/>
      <c r="AFL255" s="43"/>
      <c r="AFM255" s="43"/>
      <c r="AFN255" s="43"/>
      <c r="AFO255" s="43"/>
      <c r="AFP255" s="43"/>
      <c r="AFQ255" s="43"/>
      <c r="AFR255" s="43"/>
      <c r="AFS255" s="43"/>
      <c r="AFT255" s="43"/>
      <c r="AFU255" s="43"/>
      <c r="AFV255" s="43"/>
      <c r="AFW255" s="43"/>
      <c r="AFX255" s="43"/>
      <c r="AFY255" s="43"/>
      <c r="AFZ255" s="43"/>
      <c r="AGA255" s="43"/>
      <c r="AGB255" s="43"/>
      <c r="AGC255" s="43"/>
      <c r="AGD255" s="43"/>
      <c r="AGE255" s="43"/>
      <c r="AGF255" s="43"/>
      <c r="AGG255" s="43"/>
      <c r="AGH255" s="43"/>
      <c r="AGI255" s="43"/>
      <c r="AGJ255" s="43"/>
      <c r="AGK255" s="43"/>
      <c r="AGL255" s="43"/>
      <c r="AGM255" s="43"/>
      <c r="AGN255" s="43"/>
      <c r="AGO255" s="43"/>
      <c r="AGP255" s="43"/>
      <c r="AGQ255" s="43"/>
      <c r="AGR255" s="43"/>
      <c r="AGS255" s="43"/>
      <c r="AGT255" s="43"/>
      <c r="AGU255" s="43"/>
      <c r="AGV255" s="43"/>
      <c r="AGW255" s="43"/>
      <c r="AGX255" s="43"/>
      <c r="AGY255" s="43"/>
      <c r="AGZ255" s="43"/>
      <c r="AHA255" s="43"/>
      <c r="AHB255" s="43"/>
      <c r="AHC255" s="43"/>
      <c r="AHD255" s="43"/>
      <c r="AHE255" s="43"/>
      <c r="AHF255" s="43"/>
      <c r="AHG255" s="43"/>
      <c r="AHH255" s="43"/>
      <c r="AHI255" s="43"/>
      <c r="AHJ255" s="43"/>
      <c r="AHK255" s="43"/>
      <c r="AHL255" s="43"/>
      <c r="AHM255" s="43"/>
      <c r="AHN255" s="43"/>
      <c r="AHO255" s="43"/>
      <c r="AHP255" s="43"/>
      <c r="AHQ255" s="43"/>
      <c r="AHR255" s="43"/>
      <c r="AHS255" s="43"/>
      <c r="AHT255" s="43"/>
      <c r="AHU255" s="43"/>
      <c r="AHV255" s="43"/>
      <c r="AHW255" s="43"/>
      <c r="AHX255" s="43"/>
      <c r="AHY255" s="43"/>
      <c r="AHZ255" s="43"/>
      <c r="AIA255" s="43"/>
      <c r="AIB255" s="43"/>
      <c r="AIC255" s="43"/>
      <c r="AID255" s="43"/>
      <c r="AIE255" s="43"/>
      <c r="AIF255" s="43"/>
      <c r="AIG255" s="43"/>
      <c r="AIH255" s="43"/>
      <c r="AII255" s="43"/>
      <c r="AIJ255" s="43"/>
      <c r="AIK255" s="43"/>
      <c r="AIL255" s="43"/>
      <c r="AIM255" s="43"/>
      <c r="AIN255" s="43"/>
      <c r="AIO255" s="43"/>
      <c r="AIP255" s="43"/>
      <c r="AIQ255" s="43"/>
      <c r="AIR255" s="43"/>
      <c r="AIS255" s="43"/>
      <c r="AIT255" s="43"/>
      <c r="AIU255" s="43"/>
      <c r="AIV255" s="43"/>
      <c r="AIW255" s="43"/>
      <c r="AIX255" s="43"/>
      <c r="AIY255" s="43"/>
      <c r="AIZ255" s="43"/>
      <c r="AJA255" s="43"/>
      <c r="AJB255" s="43"/>
      <c r="AJC255" s="43"/>
      <c r="AJD255" s="43"/>
      <c r="AJE255" s="43"/>
      <c r="AJF255" s="43"/>
      <c r="AJG255" s="43"/>
      <c r="AJH255" s="43"/>
      <c r="AJI255" s="43"/>
      <c r="AJJ255" s="43"/>
      <c r="AJK255" s="43"/>
      <c r="AJL255" s="43"/>
      <c r="AJM255" s="43"/>
      <c r="AJN255" s="43"/>
      <c r="AJO255" s="43"/>
      <c r="AJP255" s="43"/>
      <c r="AJQ255" s="43"/>
      <c r="AJR255" s="43"/>
      <c r="AJS255" s="43"/>
      <c r="AJT255" s="43"/>
      <c r="AJU255" s="43"/>
      <c r="AJV255" s="43"/>
      <c r="AJW255" s="43"/>
      <c r="AJX255" s="43"/>
      <c r="AJY255" s="43"/>
      <c r="AJZ255" s="43"/>
      <c r="AKA255" s="43"/>
      <c r="AKB255" s="43"/>
      <c r="AKC255" s="43"/>
      <c r="AKD255" s="43"/>
      <c r="AKE255" s="43"/>
      <c r="AKF255" s="43"/>
      <c r="AKG255" s="43"/>
      <c r="AKH255" s="43"/>
      <c r="AKI255" s="43"/>
      <c r="AKJ255" s="43"/>
      <c r="AKK255" s="43"/>
      <c r="AKL255" s="43"/>
      <c r="AKM255" s="43"/>
      <c r="AKN255" s="43"/>
      <c r="AKO255" s="43"/>
      <c r="AKP255" s="43"/>
      <c r="AKQ255" s="43"/>
      <c r="AKR255" s="43"/>
      <c r="AKS255" s="43"/>
      <c r="AKT255" s="43"/>
      <c r="AKU255" s="43"/>
      <c r="AKV255" s="43"/>
      <c r="AKW255" s="43"/>
      <c r="AKX255" s="43"/>
      <c r="AKY255" s="43"/>
      <c r="AKZ255" s="43"/>
      <c r="ALA255" s="43"/>
      <c r="ALB255" s="43"/>
      <c r="ALC255" s="43"/>
      <c r="ALD255" s="43"/>
      <c r="ALE255" s="43"/>
      <c r="ALF255" s="43"/>
      <c r="ALG255" s="43"/>
      <c r="ALH255" s="43"/>
      <c r="ALI255" s="43"/>
      <c r="ALJ255" s="43"/>
      <c r="ALK255" s="43"/>
      <c r="ALL255" s="43"/>
      <c r="ALM255" s="43"/>
      <c r="ALN255" s="43"/>
      <c r="ALO255" s="43"/>
      <c r="ALP255" s="43"/>
      <c r="ALQ255" s="43"/>
      <c r="ALR255" s="43"/>
      <c r="ALS255" s="43"/>
      <c r="ALT255" s="43"/>
      <c r="ALU255" s="43"/>
      <c r="ALV255" s="43"/>
      <c r="ALW255" s="43"/>
      <c r="ALX255" s="43"/>
      <c r="ALY255" s="43"/>
      <c r="ALZ255" s="43"/>
      <c r="AMA255" s="43"/>
      <c r="AMB255" s="43"/>
      <c r="AMC255" s="43"/>
      <c r="AMD255" s="43"/>
      <c r="AME255" s="43"/>
      <c r="AMF255" s="43"/>
      <c r="AMG255" s="43"/>
      <c r="AMH255" s="43"/>
      <c r="AMI255" s="43"/>
      <c r="AMJ255" s="43"/>
      <c r="AMK255" s="43"/>
      <c r="AML255" s="43"/>
      <c r="AMM255" s="43"/>
      <c r="AMN255" s="43"/>
      <c r="AMO255" s="43"/>
      <c r="AMP255" s="43"/>
      <c r="AMQ255" s="43"/>
      <c r="AMR255" s="43"/>
      <c r="AMS255" s="43"/>
      <c r="AMT255" s="43"/>
    </row>
    <row r="256" spans="1:1034" hidden="1" x14ac:dyDescent="0.2">
      <c r="A256" s="326"/>
      <c r="B256" s="46">
        <v>58</v>
      </c>
      <c r="C256" s="47" t="s">
        <v>121</v>
      </c>
      <c r="D256" s="388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43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  <c r="KJ256" s="43"/>
      <c r="KK256" s="43"/>
      <c r="KL256" s="43"/>
      <c r="KM256" s="43"/>
      <c r="KN256" s="43"/>
      <c r="KO256" s="43"/>
      <c r="KP256" s="43"/>
      <c r="KQ256" s="43"/>
      <c r="KR256" s="43"/>
      <c r="KS256" s="43"/>
      <c r="KT256" s="43"/>
      <c r="KU256" s="43"/>
      <c r="KV256" s="43"/>
      <c r="KW256" s="43"/>
      <c r="KX256" s="43"/>
      <c r="KY256" s="43"/>
      <c r="KZ256" s="43"/>
      <c r="LA256" s="43"/>
      <c r="LB256" s="43"/>
      <c r="LC256" s="43"/>
      <c r="LD256" s="43"/>
      <c r="LE256" s="43"/>
      <c r="LF256" s="43"/>
      <c r="LG256" s="43"/>
      <c r="LH256" s="43"/>
      <c r="LI256" s="43"/>
      <c r="LJ256" s="43"/>
      <c r="LK256" s="43"/>
      <c r="LL256" s="43"/>
      <c r="LM256" s="43"/>
      <c r="LN256" s="43"/>
      <c r="LO256" s="43"/>
      <c r="LP256" s="43"/>
      <c r="LQ256" s="43"/>
      <c r="LR256" s="43"/>
      <c r="LS256" s="43"/>
      <c r="LT256" s="43"/>
      <c r="LU256" s="43"/>
      <c r="LV256" s="43"/>
      <c r="LW256" s="43"/>
      <c r="LX256" s="43"/>
      <c r="LY256" s="43"/>
      <c r="LZ256" s="43"/>
      <c r="MA256" s="43"/>
      <c r="MB256" s="43"/>
      <c r="MC256" s="43"/>
      <c r="MD256" s="43"/>
      <c r="ME256" s="43"/>
      <c r="MF256" s="43"/>
      <c r="MG256" s="43"/>
      <c r="MH256" s="43"/>
      <c r="MI256" s="43"/>
      <c r="MJ256" s="43"/>
      <c r="MK256" s="43"/>
      <c r="ML256" s="43"/>
      <c r="MM256" s="43"/>
      <c r="MN256" s="43"/>
      <c r="MO256" s="43"/>
      <c r="MP256" s="43"/>
      <c r="MQ256" s="43"/>
      <c r="MR256" s="43"/>
      <c r="MS256" s="43"/>
      <c r="MT256" s="43"/>
      <c r="MU256" s="43"/>
      <c r="MV256" s="43"/>
      <c r="MW256" s="43"/>
      <c r="MX256" s="43"/>
      <c r="MY256" s="43"/>
      <c r="MZ256" s="43"/>
      <c r="NA256" s="43"/>
      <c r="NB256" s="43"/>
      <c r="NC256" s="43"/>
      <c r="ND256" s="43"/>
      <c r="NE256" s="43"/>
      <c r="NF256" s="43"/>
      <c r="NG256" s="43"/>
      <c r="NH256" s="43"/>
      <c r="NI256" s="43"/>
      <c r="NJ256" s="43"/>
      <c r="NK256" s="43"/>
      <c r="NL256" s="43"/>
      <c r="NM256" s="43"/>
      <c r="NN256" s="43"/>
      <c r="NO256" s="43"/>
      <c r="NP256" s="43"/>
      <c r="NQ256" s="43"/>
      <c r="NR256" s="43"/>
      <c r="NS256" s="43"/>
      <c r="NT256" s="43"/>
      <c r="NU256" s="43"/>
      <c r="NV256" s="43"/>
      <c r="NW256" s="43"/>
      <c r="NX256" s="43"/>
      <c r="NY256" s="43"/>
      <c r="NZ256" s="43"/>
      <c r="OA256" s="43"/>
      <c r="OB256" s="43"/>
      <c r="OC256" s="43"/>
      <c r="OD256" s="43"/>
      <c r="OE256" s="43"/>
      <c r="OF256" s="43"/>
      <c r="OG256" s="43"/>
      <c r="OH256" s="43"/>
      <c r="OI256" s="43"/>
      <c r="OJ256" s="43"/>
      <c r="OK256" s="43"/>
      <c r="OL256" s="43"/>
      <c r="OM256" s="43"/>
      <c r="ON256" s="43"/>
      <c r="OO256" s="43"/>
      <c r="OP256" s="43"/>
      <c r="OQ256" s="43"/>
      <c r="OR256" s="43"/>
      <c r="OS256" s="43"/>
      <c r="OT256" s="43"/>
      <c r="OU256" s="43"/>
      <c r="OV256" s="43"/>
      <c r="OW256" s="43"/>
      <c r="OX256" s="43"/>
      <c r="OY256" s="43"/>
      <c r="OZ256" s="43"/>
      <c r="PA256" s="43"/>
      <c r="PB256" s="43"/>
      <c r="PC256" s="43"/>
      <c r="PD256" s="43"/>
      <c r="PE256" s="43"/>
      <c r="PF256" s="43"/>
      <c r="PG256" s="43"/>
      <c r="PH256" s="43"/>
      <c r="PI256" s="43"/>
      <c r="PJ256" s="43"/>
      <c r="PK256" s="43"/>
      <c r="PL256" s="43"/>
      <c r="PM256" s="43"/>
      <c r="PN256" s="43"/>
      <c r="PO256" s="43"/>
      <c r="PP256" s="43"/>
      <c r="PQ256" s="43"/>
      <c r="PR256" s="43"/>
      <c r="PS256" s="43"/>
      <c r="PT256" s="43"/>
      <c r="PU256" s="43"/>
      <c r="PV256" s="43"/>
      <c r="PW256" s="43"/>
      <c r="PX256" s="43"/>
      <c r="PY256" s="43"/>
      <c r="PZ256" s="43"/>
      <c r="QA256" s="43"/>
      <c r="QB256" s="43"/>
      <c r="QC256" s="43"/>
      <c r="QD256" s="43"/>
      <c r="QE256" s="43"/>
      <c r="QF256" s="43"/>
      <c r="QG256" s="43"/>
      <c r="QH256" s="43"/>
      <c r="QI256" s="43"/>
      <c r="QJ256" s="43"/>
      <c r="QK256" s="43"/>
      <c r="QL256" s="43"/>
      <c r="QM256" s="43"/>
      <c r="QN256" s="43"/>
      <c r="QO256" s="43"/>
      <c r="QP256" s="43"/>
      <c r="QQ256" s="43"/>
      <c r="QR256" s="43"/>
      <c r="QS256" s="43"/>
      <c r="QT256" s="43"/>
      <c r="QU256" s="43"/>
      <c r="QV256" s="43"/>
      <c r="QW256" s="43"/>
      <c r="QX256" s="43"/>
      <c r="QY256" s="43"/>
      <c r="QZ256" s="43"/>
      <c r="RA256" s="43"/>
      <c r="RB256" s="43"/>
      <c r="RC256" s="43"/>
      <c r="RD256" s="43"/>
      <c r="RE256" s="43"/>
      <c r="RF256" s="43"/>
      <c r="RG256" s="43"/>
      <c r="RH256" s="43"/>
      <c r="RI256" s="43"/>
      <c r="RJ256" s="43"/>
      <c r="RK256" s="43"/>
      <c r="RL256" s="43"/>
      <c r="RM256" s="43"/>
      <c r="RN256" s="43"/>
      <c r="RO256" s="43"/>
      <c r="RP256" s="43"/>
      <c r="RQ256" s="43"/>
      <c r="RR256" s="43"/>
      <c r="RS256" s="43"/>
      <c r="RT256" s="43"/>
      <c r="RU256" s="43"/>
      <c r="RV256" s="43"/>
      <c r="RW256" s="43"/>
      <c r="RX256" s="43"/>
      <c r="RY256" s="43"/>
      <c r="RZ256" s="43"/>
      <c r="SA256" s="43"/>
      <c r="SB256" s="43"/>
      <c r="SC256" s="43"/>
      <c r="SD256" s="43"/>
      <c r="SE256" s="43"/>
      <c r="SF256" s="43"/>
      <c r="SG256" s="43"/>
      <c r="SH256" s="43"/>
      <c r="SI256" s="43"/>
      <c r="SJ256" s="43"/>
      <c r="SK256" s="43"/>
      <c r="SL256" s="43"/>
      <c r="SM256" s="43"/>
      <c r="SN256" s="43"/>
      <c r="SO256" s="43"/>
      <c r="SP256" s="43"/>
      <c r="SQ256" s="43"/>
      <c r="SR256" s="43"/>
      <c r="SS256" s="43"/>
      <c r="ST256" s="43"/>
      <c r="SU256" s="43"/>
      <c r="SV256" s="43"/>
      <c r="SW256" s="43"/>
      <c r="SX256" s="43"/>
      <c r="SY256" s="43"/>
      <c r="SZ256" s="43"/>
      <c r="TA256" s="43"/>
      <c r="TB256" s="43"/>
      <c r="TC256" s="43"/>
      <c r="TD256" s="43"/>
      <c r="TE256" s="43"/>
      <c r="TF256" s="43"/>
      <c r="TG256" s="43"/>
      <c r="TH256" s="43"/>
      <c r="TI256" s="43"/>
      <c r="TJ256" s="43"/>
      <c r="TK256" s="43"/>
      <c r="TL256" s="43"/>
      <c r="TM256" s="43"/>
      <c r="TN256" s="43"/>
      <c r="TO256" s="43"/>
      <c r="TP256" s="43"/>
      <c r="TQ256" s="43"/>
      <c r="TR256" s="43"/>
      <c r="TS256" s="43"/>
      <c r="TT256" s="43"/>
      <c r="TU256" s="43"/>
      <c r="TV256" s="43"/>
      <c r="TW256" s="43"/>
      <c r="TX256" s="43"/>
      <c r="TY256" s="43"/>
      <c r="TZ256" s="43"/>
      <c r="UA256" s="43"/>
      <c r="UB256" s="43"/>
      <c r="UC256" s="43"/>
      <c r="UD256" s="43"/>
      <c r="UE256" s="43"/>
      <c r="UF256" s="43"/>
      <c r="UG256" s="43"/>
      <c r="UH256" s="43"/>
      <c r="UI256" s="43"/>
      <c r="UJ256" s="43"/>
      <c r="UK256" s="43"/>
      <c r="UL256" s="43"/>
      <c r="UM256" s="43"/>
      <c r="UN256" s="43"/>
      <c r="UO256" s="43"/>
      <c r="UP256" s="43"/>
      <c r="UQ256" s="43"/>
      <c r="UR256" s="43"/>
      <c r="US256" s="43"/>
      <c r="UT256" s="43"/>
      <c r="UU256" s="43"/>
      <c r="UV256" s="43"/>
      <c r="UW256" s="43"/>
      <c r="UX256" s="43"/>
      <c r="UY256" s="43"/>
      <c r="UZ256" s="43"/>
      <c r="VA256" s="43"/>
      <c r="VB256" s="43"/>
      <c r="VC256" s="43"/>
      <c r="VD256" s="43"/>
      <c r="VE256" s="43"/>
      <c r="VF256" s="43"/>
      <c r="VG256" s="43"/>
      <c r="VH256" s="43"/>
      <c r="VI256" s="43"/>
      <c r="VJ256" s="43"/>
      <c r="VK256" s="43"/>
      <c r="VL256" s="43"/>
      <c r="VM256" s="43"/>
      <c r="VN256" s="43"/>
      <c r="VO256" s="43"/>
      <c r="VP256" s="43"/>
      <c r="VQ256" s="43"/>
      <c r="VR256" s="43"/>
      <c r="VS256" s="43"/>
      <c r="VT256" s="43"/>
      <c r="VU256" s="43"/>
      <c r="VV256" s="43"/>
      <c r="VW256" s="43"/>
      <c r="VX256" s="43"/>
      <c r="VY256" s="43"/>
      <c r="VZ256" s="43"/>
      <c r="WA256" s="43"/>
      <c r="WB256" s="43"/>
      <c r="WC256" s="43"/>
      <c r="WD256" s="43"/>
      <c r="WE256" s="43"/>
      <c r="WF256" s="43"/>
      <c r="WG256" s="43"/>
      <c r="WH256" s="43"/>
      <c r="WI256" s="43"/>
      <c r="WJ256" s="43"/>
      <c r="WK256" s="43"/>
      <c r="WL256" s="43"/>
      <c r="WM256" s="43"/>
      <c r="WN256" s="43"/>
      <c r="WO256" s="43"/>
      <c r="WP256" s="43"/>
      <c r="WQ256" s="43"/>
      <c r="WR256" s="43"/>
      <c r="WS256" s="43"/>
      <c r="WT256" s="43"/>
      <c r="WU256" s="43"/>
      <c r="WV256" s="43"/>
      <c r="WW256" s="43"/>
      <c r="WX256" s="43"/>
      <c r="WY256" s="43"/>
      <c r="WZ256" s="43"/>
      <c r="XA256" s="43"/>
      <c r="XB256" s="43"/>
      <c r="XC256" s="43"/>
      <c r="XD256" s="43"/>
      <c r="XE256" s="43"/>
      <c r="XF256" s="43"/>
      <c r="XG256" s="43"/>
      <c r="XH256" s="43"/>
      <c r="XI256" s="43"/>
      <c r="XJ256" s="43"/>
      <c r="XK256" s="43"/>
      <c r="XL256" s="43"/>
      <c r="XM256" s="43"/>
      <c r="XN256" s="43"/>
      <c r="XO256" s="43"/>
      <c r="XP256" s="43"/>
      <c r="XQ256" s="43"/>
      <c r="XR256" s="43"/>
      <c r="XS256" s="43"/>
      <c r="XT256" s="43"/>
      <c r="XU256" s="43"/>
      <c r="XV256" s="43"/>
      <c r="XW256" s="43"/>
      <c r="XX256" s="43"/>
      <c r="XY256" s="43"/>
      <c r="XZ256" s="43"/>
      <c r="YA256" s="43"/>
      <c r="YB256" s="43"/>
      <c r="YC256" s="43"/>
      <c r="YD256" s="43"/>
      <c r="YE256" s="43"/>
      <c r="YF256" s="43"/>
      <c r="YG256" s="43"/>
      <c r="YH256" s="43"/>
      <c r="YI256" s="43"/>
      <c r="YJ256" s="43"/>
      <c r="YK256" s="43"/>
      <c r="YL256" s="43"/>
      <c r="YM256" s="43"/>
      <c r="YN256" s="43"/>
      <c r="YO256" s="43"/>
      <c r="YP256" s="43"/>
      <c r="YQ256" s="43"/>
      <c r="YR256" s="43"/>
      <c r="YS256" s="43"/>
      <c r="YT256" s="43"/>
      <c r="YU256" s="43"/>
      <c r="YV256" s="43"/>
      <c r="YW256" s="43"/>
      <c r="YX256" s="43"/>
      <c r="YY256" s="43"/>
      <c r="YZ256" s="43"/>
      <c r="ZA256" s="43"/>
      <c r="ZB256" s="43"/>
      <c r="ZC256" s="43"/>
      <c r="ZD256" s="43"/>
      <c r="ZE256" s="43"/>
      <c r="ZF256" s="43"/>
      <c r="ZG256" s="43"/>
      <c r="ZH256" s="43"/>
      <c r="ZI256" s="43"/>
      <c r="ZJ256" s="43"/>
      <c r="ZK256" s="43"/>
      <c r="ZL256" s="43"/>
      <c r="ZM256" s="43"/>
      <c r="ZN256" s="43"/>
      <c r="ZO256" s="43"/>
      <c r="ZP256" s="43"/>
      <c r="ZQ256" s="43"/>
      <c r="ZR256" s="43"/>
      <c r="ZS256" s="43"/>
      <c r="ZT256" s="43"/>
      <c r="ZU256" s="43"/>
      <c r="ZV256" s="43"/>
      <c r="ZW256" s="43"/>
      <c r="ZX256" s="43"/>
      <c r="ZY256" s="43"/>
      <c r="ZZ256" s="43"/>
      <c r="AAA256" s="43"/>
      <c r="AAB256" s="43"/>
      <c r="AAC256" s="43"/>
      <c r="AAD256" s="43"/>
      <c r="AAE256" s="43"/>
      <c r="AAF256" s="43"/>
      <c r="AAG256" s="43"/>
      <c r="AAH256" s="43"/>
      <c r="AAI256" s="43"/>
      <c r="AAJ256" s="43"/>
      <c r="AAK256" s="43"/>
      <c r="AAL256" s="43"/>
      <c r="AAM256" s="43"/>
      <c r="AAN256" s="43"/>
      <c r="AAO256" s="43"/>
      <c r="AAP256" s="43"/>
      <c r="AAQ256" s="43"/>
      <c r="AAR256" s="43"/>
      <c r="AAS256" s="43"/>
      <c r="AAT256" s="43"/>
      <c r="AAU256" s="43"/>
      <c r="AAV256" s="43"/>
      <c r="AAW256" s="43"/>
      <c r="AAX256" s="43"/>
      <c r="AAY256" s="43"/>
      <c r="AAZ256" s="43"/>
      <c r="ABA256" s="43"/>
      <c r="ABB256" s="43"/>
      <c r="ABC256" s="43"/>
      <c r="ABD256" s="43"/>
      <c r="ABE256" s="43"/>
      <c r="ABF256" s="43"/>
      <c r="ABG256" s="43"/>
      <c r="ABH256" s="43"/>
      <c r="ABI256" s="43"/>
      <c r="ABJ256" s="43"/>
      <c r="ABK256" s="43"/>
      <c r="ABL256" s="43"/>
      <c r="ABM256" s="43"/>
      <c r="ABN256" s="43"/>
      <c r="ABO256" s="43"/>
      <c r="ABP256" s="43"/>
      <c r="ABQ256" s="43"/>
      <c r="ABR256" s="43"/>
      <c r="ABS256" s="43"/>
      <c r="ABT256" s="43"/>
      <c r="ABU256" s="43"/>
      <c r="ABV256" s="43"/>
      <c r="ABW256" s="43"/>
      <c r="ABX256" s="43"/>
      <c r="ABY256" s="43"/>
      <c r="ABZ256" s="43"/>
      <c r="ACA256" s="43"/>
      <c r="ACB256" s="43"/>
      <c r="ACC256" s="43"/>
      <c r="ACD256" s="43"/>
      <c r="ACE256" s="43"/>
      <c r="ACF256" s="43"/>
      <c r="ACG256" s="43"/>
      <c r="ACH256" s="43"/>
      <c r="ACI256" s="43"/>
      <c r="ACJ256" s="43"/>
      <c r="ACK256" s="43"/>
      <c r="ACL256" s="43"/>
      <c r="ACM256" s="43"/>
      <c r="ACN256" s="43"/>
      <c r="ACO256" s="43"/>
      <c r="ACP256" s="43"/>
      <c r="ACQ256" s="43"/>
      <c r="ACR256" s="43"/>
      <c r="ACS256" s="43"/>
      <c r="ACT256" s="43"/>
      <c r="ACU256" s="43"/>
      <c r="ACV256" s="43"/>
      <c r="ACW256" s="43"/>
      <c r="ACX256" s="43"/>
      <c r="ACY256" s="43"/>
      <c r="ACZ256" s="43"/>
      <c r="ADA256" s="43"/>
      <c r="ADB256" s="43"/>
      <c r="ADC256" s="43"/>
      <c r="ADD256" s="43"/>
      <c r="ADE256" s="43"/>
      <c r="ADF256" s="43"/>
      <c r="ADG256" s="43"/>
      <c r="ADH256" s="43"/>
      <c r="ADI256" s="43"/>
      <c r="ADJ256" s="43"/>
      <c r="ADK256" s="43"/>
      <c r="ADL256" s="43"/>
      <c r="ADM256" s="43"/>
      <c r="ADN256" s="43"/>
      <c r="ADO256" s="43"/>
      <c r="ADP256" s="43"/>
      <c r="ADQ256" s="43"/>
      <c r="ADR256" s="43"/>
      <c r="ADS256" s="43"/>
      <c r="ADT256" s="43"/>
      <c r="ADU256" s="43"/>
      <c r="ADV256" s="43"/>
      <c r="ADW256" s="43"/>
      <c r="ADX256" s="43"/>
      <c r="ADY256" s="43"/>
      <c r="ADZ256" s="43"/>
      <c r="AEA256" s="43"/>
      <c r="AEB256" s="43"/>
      <c r="AEC256" s="43"/>
      <c r="AED256" s="43"/>
      <c r="AEE256" s="43"/>
      <c r="AEF256" s="43"/>
      <c r="AEG256" s="43"/>
      <c r="AEH256" s="43"/>
      <c r="AEI256" s="43"/>
      <c r="AEJ256" s="43"/>
      <c r="AEK256" s="43"/>
      <c r="AEL256" s="43"/>
      <c r="AEM256" s="43"/>
      <c r="AEN256" s="43"/>
      <c r="AEO256" s="43"/>
      <c r="AEP256" s="43"/>
      <c r="AEQ256" s="43"/>
      <c r="AER256" s="43"/>
      <c r="AES256" s="43"/>
      <c r="AET256" s="43"/>
      <c r="AEU256" s="43"/>
      <c r="AEV256" s="43"/>
      <c r="AEW256" s="43"/>
      <c r="AEX256" s="43"/>
      <c r="AEY256" s="43"/>
      <c r="AEZ256" s="43"/>
      <c r="AFA256" s="43"/>
      <c r="AFB256" s="43"/>
      <c r="AFC256" s="43"/>
      <c r="AFD256" s="43"/>
      <c r="AFE256" s="43"/>
      <c r="AFF256" s="43"/>
      <c r="AFG256" s="43"/>
      <c r="AFH256" s="43"/>
      <c r="AFI256" s="43"/>
      <c r="AFJ256" s="43"/>
      <c r="AFK256" s="43"/>
      <c r="AFL256" s="43"/>
      <c r="AFM256" s="43"/>
      <c r="AFN256" s="43"/>
      <c r="AFO256" s="43"/>
      <c r="AFP256" s="43"/>
      <c r="AFQ256" s="43"/>
      <c r="AFR256" s="43"/>
      <c r="AFS256" s="43"/>
      <c r="AFT256" s="43"/>
      <c r="AFU256" s="43"/>
      <c r="AFV256" s="43"/>
      <c r="AFW256" s="43"/>
      <c r="AFX256" s="43"/>
      <c r="AFY256" s="43"/>
      <c r="AFZ256" s="43"/>
      <c r="AGA256" s="43"/>
      <c r="AGB256" s="43"/>
      <c r="AGC256" s="43"/>
      <c r="AGD256" s="43"/>
      <c r="AGE256" s="43"/>
      <c r="AGF256" s="43"/>
      <c r="AGG256" s="43"/>
      <c r="AGH256" s="43"/>
      <c r="AGI256" s="43"/>
      <c r="AGJ256" s="43"/>
      <c r="AGK256" s="43"/>
      <c r="AGL256" s="43"/>
      <c r="AGM256" s="43"/>
      <c r="AGN256" s="43"/>
      <c r="AGO256" s="43"/>
      <c r="AGP256" s="43"/>
      <c r="AGQ256" s="43"/>
      <c r="AGR256" s="43"/>
      <c r="AGS256" s="43"/>
      <c r="AGT256" s="43"/>
      <c r="AGU256" s="43"/>
      <c r="AGV256" s="43"/>
      <c r="AGW256" s="43"/>
      <c r="AGX256" s="43"/>
      <c r="AGY256" s="43"/>
      <c r="AGZ256" s="43"/>
      <c r="AHA256" s="43"/>
      <c r="AHB256" s="43"/>
      <c r="AHC256" s="43"/>
      <c r="AHD256" s="43"/>
      <c r="AHE256" s="43"/>
      <c r="AHF256" s="43"/>
      <c r="AHG256" s="43"/>
      <c r="AHH256" s="43"/>
      <c r="AHI256" s="43"/>
      <c r="AHJ256" s="43"/>
      <c r="AHK256" s="43"/>
      <c r="AHL256" s="43"/>
      <c r="AHM256" s="43"/>
      <c r="AHN256" s="43"/>
      <c r="AHO256" s="43"/>
      <c r="AHP256" s="43"/>
      <c r="AHQ256" s="43"/>
      <c r="AHR256" s="43"/>
      <c r="AHS256" s="43"/>
      <c r="AHT256" s="43"/>
      <c r="AHU256" s="43"/>
      <c r="AHV256" s="43"/>
      <c r="AHW256" s="43"/>
      <c r="AHX256" s="43"/>
      <c r="AHY256" s="43"/>
      <c r="AHZ256" s="43"/>
      <c r="AIA256" s="43"/>
      <c r="AIB256" s="43"/>
      <c r="AIC256" s="43"/>
      <c r="AID256" s="43"/>
      <c r="AIE256" s="43"/>
      <c r="AIF256" s="43"/>
      <c r="AIG256" s="43"/>
      <c r="AIH256" s="43"/>
      <c r="AII256" s="43"/>
      <c r="AIJ256" s="43"/>
      <c r="AIK256" s="43"/>
      <c r="AIL256" s="43"/>
      <c r="AIM256" s="43"/>
      <c r="AIN256" s="43"/>
      <c r="AIO256" s="43"/>
      <c r="AIP256" s="43"/>
      <c r="AIQ256" s="43"/>
      <c r="AIR256" s="43"/>
      <c r="AIS256" s="43"/>
      <c r="AIT256" s="43"/>
      <c r="AIU256" s="43"/>
      <c r="AIV256" s="43"/>
      <c r="AIW256" s="43"/>
      <c r="AIX256" s="43"/>
      <c r="AIY256" s="43"/>
      <c r="AIZ256" s="43"/>
      <c r="AJA256" s="43"/>
      <c r="AJB256" s="43"/>
      <c r="AJC256" s="43"/>
      <c r="AJD256" s="43"/>
      <c r="AJE256" s="43"/>
      <c r="AJF256" s="43"/>
      <c r="AJG256" s="43"/>
      <c r="AJH256" s="43"/>
      <c r="AJI256" s="43"/>
      <c r="AJJ256" s="43"/>
      <c r="AJK256" s="43"/>
      <c r="AJL256" s="43"/>
      <c r="AJM256" s="43"/>
      <c r="AJN256" s="43"/>
      <c r="AJO256" s="43"/>
      <c r="AJP256" s="43"/>
      <c r="AJQ256" s="43"/>
      <c r="AJR256" s="43"/>
      <c r="AJS256" s="43"/>
      <c r="AJT256" s="43"/>
      <c r="AJU256" s="43"/>
      <c r="AJV256" s="43"/>
      <c r="AJW256" s="43"/>
      <c r="AJX256" s="43"/>
      <c r="AJY256" s="43"/>
      <c r="AJZ256" s="43"/>
      <c r="AKA256" s="43"/>
      <c r="AKB256" s="43"/>
      <c r="AKC256" s="43"/>
      <c r="AKD256" s="43"/>
      <c r="AKE256" s="43"/>
      <c r="AKF256" s="43"/>
      <c r="AKG256" s="43"/>
      <c r="AKH256" s="43"/>
      <c r="AKI256" s="43"/>
      <c r="AKJ256" s="43"/>
      <c r="AKK256" s="43"/>
      <c r="AKL256" s="43"/>
      <c r="AKM256" s="43"/>
      <c r="AKN256" s="43"/>
      <c r="AKO256" s="43"/>
      <c r="AKP256" s="43"/>
      <c r="AKQ256" s="43"/>
      <c r="AKR256" s="43"/>
      <c r="AKS256" s="43"/>
      <c r="AKT256" s="43"/>
      <c r="AKU256" s="43"/>
      <c r="AKV256" s="43"/>
      <c r="AKW256" s="43"/>
      <c r="AKX256" s="43"/>
      <c r="AKY256" s="43"/>
      <c r="AKZ256" s="43"/>
      <c r="ALA256" s="43"/>
      <c r="ALB256" s="43"/>
      <c r="ALC256" s="43"/>
      <c r="ALD256" s="43"/>
      <c r="ALE256" s="43"/>
      <c r="ALF256" s="43"/>
      <c r="ALG256" s="43"/>
      <c r="ALH256" s="43"/>
      <c r="ALI256" s="43"/>
      <c r="ALJ256" s="43"/>
      <c r="ALK256" s="43"/>
      <c r="ALL256" s="43"/>
      <c r="ALM256" s="43"/>
      <c r="ALN256" s="43"/>
      <c r="ALO256" s="43"/>
      <c r="ALP256" s="43"/>
      <c r="ALQ256" s="43"/>
      <c r="ALR256" s="43"/>
      <c r="ALS256" s="43"/>
      <c r="ALT256" s="43"/>
      <c r="ALU256" s="43"/>
      <c r="ALV256" s="43"/>
      <c r="ALW256" s="43"/>
      <c r="ALX256" s="43"/>
      <c r="ALY256" s="43"/>
      <c r="ALZ256" s="43"/>
      <c r="AMA256" s="43"/>
      <c r="AMB256" s="43"/>
      <c r="AMC256" s="43"/>
      <c r="AMD256" s="43"/>
      <c r="AME256" s="43"/>
      <c r="AMF256" s="43"/>
      <c r="AMG256" s="43"/>
      <c r="AMH256" s="43"/>
      <c r="AMI256" s="43"/>
      <c r="AMJ256" s="43"/>
      <c r="AMK256" s="43"/>
      <c r="AML256" s="43"/>
      <c r="AMM256" s="43"/>
      <c r="AMN256" s="43"/>
      <c r="AMO256" s="43"/>
      <c r="AMP256" s="43"/>
      <c r="AMQ256" s="43"/>
      <c r="AMR256" s="43"/>
      <c r="AMS256" s="43"/>
      <c r="AMT256" s="43"/>
    </row>
    <row r="257" spans="1:1034" hidden="1" x14ac:dyDescent="0.2">
      <c r="A257" s="364" t="s">
        <v>301</v>
      </c>
      <c r="B257" s="41">
        <v>49</v>
      </c>
      <c r="C257" s="42" t="s">
        <v>39</v>
      </c>
      <c r="D257" s="389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43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  <c r="KJ257" s="43"/>
      <c r="KK257" s="43"/>
      <c r="KL257" s="43"/>
      <c r="KM257" s="43"/>
      <c r="KN257" s="43"/>
      <c r="KO257" s="43"/>
      <c r="KP257" s="43"/>
      <c r="KQ257" s="43"/>
      <c r="KR257" s="43"/>
      <c r="KS257" s="43"/>
      <c r="KT257" s="43"/>
      <c r="KU257" s="43"/>
      <c r="KV257" s="43"/>
      <c r="KW257" s="43"/>
      <c r="KX257" s="43"/>
      <c r="KY257" s="43"/>
      <c r="KZ257" s="43"/>
      <c r="LA257" s="43"/>
      <c r="LB257" s="43"/>
      <c r="LC257" s="43"/>
      <c r="LD257" s="43"/>
      <c r="LE257" s="43"/>
      <c r="LF257" s="43"/>
      <c r="LG257" s="43"/>
      <c r="LH257" s="43"/>
      <c r="LI257" s="43"/>
      <c r="LJ257" s="43"/>
      <c r="LK257" s="43"/>
      <c r="LL257" s="43"/>
      <c r="LM257" s="43"/>
      <c r="LN257" s="43"/>
      <c r="LO257" s="43"/>
      <c r="LP257" s="43"/>
      <c r="LQ257" s="43"/>
      <c r="LR257" s="43"/>
      <c r="LS257" s="43"/>
      <c r="LT257" s="43"/>
      <c r="LU257" s="43"/>
      <c r="LV257" s="43"/>
      <c r="LW257" s="43"/>
      <c r="LX257" s="43"/>
      <c r="LY257" s="43"/>
      <c r="LZ257" s="43"/>
      <c r="MA257" s="43"/>
      <c r="MB257" s="43"/>
      <c r="MC257" s="43"/>
      <c r="MD257" s="43"/>
      <c r="ME257" s="43"/>
      <c r="MF257" s="43"/>
      <c r="MG257" s="43"/>
      <c r="MH257" s="43"/>
      <c r="MI257" s="43"/>
      <c r="MJ257" s="43"/>
      <c r="MK257" s="43"/>
      <c r="ML257" s="43"/>
      <c r="MM257" s="43"/>
      <c r="MN257" s="43"/>
      <c r="MO257" s="43"/>
      <c r="MP257" s="43"/>
      <c r="MQ257" s="43"/>
      <c r="MR257" s="43"/>
      <c r="MS257" s="43"/>
      <c r="MT257" s="43"/>
      <c r="MU257" s="43"/>
      <c r="MV257" s="43"/>
      <c r="MW257" s="43"/>
      <c r="MX257" s="43"/>
      <c r="MY257" s="43"/>
      <c r="MZ257" s="43"/>
      <c r="NA257" s="43"/>
      <c r="NB257" s="43"/>
      <c r="NC257" s="43"/>
      <c r="ND257" s="43"/>
      <c r="NE257" s="43"/>
      <c r="NF257" s="43"/>
      <c r="NG257" s="43"/>
      <c r="NH257" s="43"/>
      <c r="NI257" s="43"/>
      <c r="NJ257" s="43"/>
      <c r="NK257" s="43"/>
      <c r="NL257" s="43"/>
      <c r="NM257" s="43"/>
      <c r="NN257" s="43"/>
      <c r="NO257" s="43"/>
      <c r="NP257" s="43"/>
      <c r="NQ257" s="43"/>
      <c r="NR257" s="43"/>
      <c r="NS257" s="43"/>
      <c r="NT257" s="43"/>
      <c r="NU257" s="43"/>
      <c r="NV257" s="43"/>
      <c r="NW257" s="43"/>
      <c r="NX257" s="43"/>
      <c r="NY257" s="43"/>
      <c r="NZ257" s="43"/>
      <c r="OA257" s="43"/>
      <c r="OB257" s="43"/>
      <c r="OC257" s="43"/>
      <c r="OD257" s="43"/>
      <c r="OE257" s="43"/>
      <c r="OF257" s="43"/>
      <c r="OG257" s="43"/>
      <c r="OH257" s="43"/>
      <c r="OI257" s="43"/>
      <c r="OJ257" s="43"/>
      <c r="OK257" s="43"/>
      <c r="OL257" s="43"/>
      <c r="OM257" s="43"/>
      <c r="ON257" s="43"/>
      <c r="OO257" s="43"/>
      <c r="OP257" s="43"/>
      <c r="OQ257" s="43"/>
      <c r="OR257" s="43"/>
      <c r="OS257" s="43"/>
      <c r="OT257" s="43"/>
      <c r="OU257" s="43"/>
      <c r="OV257" s="43"/>
      <c r="OW257" s="43"/>
      <c r="OX257" s="43"/>
      <c r="OY257" s="43"/>
      <c r="OZ257" s="43"/>
      <c r="PA257" s="43"/>
      <c r="PB257" s="43"/>
      <c r="PC257" s="43"/>
      <c r="PD257" s="43"/>
      <c r="PE257" s="43"/>
      <c r="PF257" s="43"/>
      <c r="PG257" s="43"/>
      <c r="PH257" s="43"/>
      <c r="PI257" s="43"/>
      <c r="PJ257" s="43"/>
      <c r="PK257" s="43"/>
      <c r="PL257" s="43"/>
      <c r="PM257" s="43"/>
      <c r="PN257" s="43"/>
      <c r="PO257" s="43"/>
      <c r="PP257" s="43"/>
      <c r="PQ257" s="43"/>
      <c r="PR257" s="43"/>
      <c r="PS257" s="43"/>
      <c r="PT257" s="43"/>
      <c r="PU257" s="43"/>
      <c r="PV257" s="43"/>
      <c r="PW257" s="43"/>
      <c r="PX257" s="43"/>
      <c r="PY257" s="43"/>
      <c r="PZ257" s="43"/>
      <c r="QA257" s="43"/>
      <c r="QB257" s="43"/>
      <c r="QC257" s="43"/>
      <c r="QD257" s="43"/>
      <c r="QE257" s="43"/>
      <c r="QF257" s="43"/>
      <c r="QG257" s="43"/>
      <c r="QH257" s="43"/>
      <c r="QI257" s="43"/>
      <c r="QJ257" s="43"/>
      <c r="QK257" s="43"/>
      <c r="QL257" s="43"/>
      <c r="QM257" s="43"/>
      <c r="QN257" s="43"/>
      <c r="QO257" s="43"/>
      <c r="QP257" s="43"/>
      <c r="QQ257" s="43"/>
      <c r="QR257" s="43"/>
      <c r="QS257" s="43"/>
      <c r="QT257" s="43"/>
      <c r="QU257" s="43"/>
      <c r="QV257" s="43"/>
      <c r="QW257" s="43"/>
      <c r="QX257" s="43"/>
      <c r="QY257" s="43"/>
      <c r="QZ257" s="43"/>
      <c r="RA257" s="43"/>
      <c r="RB257" s="43"/>
      <c r="RC257" s="43"/>
      <c r="RD257" s="43"/>
      <c r="RE257" s="43"/>
      <c r="RF257" s="43"/>
      <c r="RG257" s="43"/>
      <c r="RH257" s="43"/>
      <c r="RI257" s="43"/>
      <c r="RJ257" s="43"/>
      <c r="RK257" s="43"/>
      <c r="RL257" s="43"/>
      <c r="RM257" s="43"/>
      <c r="RN257" s="43"/>
      <c r="RO257" s="43"/>
      <c r="RP257" s="43"/>
      <c r="RQ257" s="43"/>
      <c r="RR257" s="43"/>
      <c r="RS257" s="43"/>
      <c r="RT257" s="43"/>
      <c r="RU257" s="43"/>
      <c r="RV257" s="43"/>
      <c r="RW257" s="43"/>
      <c r="RX257" s="43"/>
      <c r="RY257" s="43"/>
      <c r="RZ257" s="43"/>
      <c r="SA257" s="43"/>
      <c r="SB257" s="43"/>
      <c r="SC257" s="43"/>
      <c r="SD257" s="43"/>
      <c r="SE257" s="43"/>
      <c r="SF257" s="43"/>
      <c r="SG257" s="43"/>
      <c r="SH257" s="43"/>
      <c r="SI257" s="43"/>
      <c r="SJ257" s="43"/>
      <c r="SK257" s="43"/>
      <c r="SL257" s="43"/>
      <c r="SM257" s="43"/>
      <c r="SN257" s="43"/>
      <c r="SO257" s="43"/>
      <c r="SP257" s="43"/>
      <c r="SQ257" s="43"/>
      <c r="SR257" s="43"/>
      <c r="SS257" s="43"/>
      <c r="ST257" s="43"/>
      <c r="SU257" s="43"/>
      <c r="SV257" s="43"/>
      <c r="SW257" s="43"/>
      <c r="SX257" s="43"/>
      <c r="SY257" s="43"/>
      <c r="SZ257" s="43"/>
      <c r="TA257" s="43"/>
      <c r="TB257" s="43"/>
      <c r="TC257" s="43"/>
      <c r="TD257" s="43"/>
      <c r="TE257" s="43"/>
      <c r="TF257" s="43"/>
      <c r="TG257" s="43"/>
      <c r="TH257" s="43"/>
      <c r="TI257" s="43"/>
      <c r="TJ257" s="43"/>
      <c r="TK257" s="43"/>
      <c r="TL257" s="43"/>
      <c r="TM257" s="43"/>
      <c r="TN257" s="43"/>
      <c r="TO257" s="43"/>
      <c r="TP257" s="43"/>
      <c r="TQ257" s="43"/>
      <c r="TR257" s="43"/>
      <c r="TS257" s="43"/>
      <c r="TT257" s="43"/>
      <c r="TU257" s="43"/>
      <c r="TV257" s="43"/>
      <c r="TW257" s="43"/>
      <c r="TX257" s="43"/>
      <c r="TY257" s="43"/>
      <c r="TZ257" s="43"/>
      <c r="UA257" s="43"/>
      <c r="UB257" s="43"/>
      <c r="UC257" s="43"/>
      <c r="UD257" s="43"/>
      <c r="UE257" s="43"/>
      <c r="UF257" s="43"/>
      <c r="UG257" s="43"/>
      <c r="UH257" s="43"/>
      <c r="UI257" s="43"/>
      <c r="UJ257" s="43"/>
      <c r="UK257" s="43"/>
      <c r="UL257" s="43"/>
      <c r="UM257" s="43"/>
      <c r="UN257" s="43"/>
      <c r="UO257" s="43"/>
      <c r="UP257" s="43"/>
      <c r="UQ257" s="43"/>
      <c r="UR257" s="43"/>
      <c r="US257" s="43"/>
      <c r="UT257" s="43"/>
      <c r="UU257" s="43"/>
      <c r="UV257" s="43"/>
      <c r="UW257" s="43"/>
      <c r="UX257" s="43"/>
      <c r="UY257" s="43"/>
      <c r="UZ257" s="43"/>
      <c r="VA257" s="43"/>
      <c r="VB257" s="43"/>
      <c r="VC257" s="43"/>
      <c r="VD257" s="43"/>
      <c r="VE257" s="43"/>
      <c r="VF257" s="43"/>
      <c r="VG257" s="43"/>
      <c r="VH257" s="43"/>
      <c r="VI257" s="43"/>
      <c r="VJ257" s="43"/>
      <c r="VK257" s="43"/>
      <c r="VL257" s="43"/>
      <c r="VM257" s="43"/>
      <c r="VN257" s="43"/>
      <c r="VO257" s="43"/>
      <c r="VP257" s="43"/>
      <c r="VQ257" s="43"/>
      <c r="VR257" s="43"/>
      <c r="VS257" s="43"/>
      <c r="VT257" s="43"/>
      <c r="VU257" s="43"/>
      <c r="VV257" s="43"/>
      <c r="VW257" s="43"/>
      <c r="VX257" s="43"/>
      <c r="VY257" s="43"/>
      <c r="VZ257" s="43"/>
      <c r="WA257" s="43"/>
      <c r="WB257" s="43"/>
      <c r="WC257" s="43"/>
      <c r="WD257" s="43"/>
      <c r="WE257" s="43"/>
      <c r="WF257" s="43"/>
      <c r="WG257" s="43"/>
      <c r="WH257" s="43"/>
      <c r="WI257" s="43"/>
      <c r="WJ257" s="43"/>
      <c r="WK257" s="43"/>
      <c r="WL257" s="43"/>
      <c r="WM257" s="43"/>
      <c r="WN257" s="43"/>
      <c r="WO257" s="43"/>
      <c r="WP257" s="43"/>
      <c r="WQ257" s="43"/>
      <c r="WR257" s="43"/>
      <c r="WS257" s="43"/>
      <c r="WT257" s="43"/>
      <c r="WU257" s="43"/>
      <c r="WV257" s="43"/>
      <c r="WW257" s="43"/>
      <c r="WX257" s="43"/>
      <c r="WY257" s="43"/>
      <c r="WZ257" s="43"/>
      <c r="XA257" s="43"/>
      <c r="XB257" s="43"/>
      <c r="XC257" s="43"/>
      <c r="XD257" s="43"/>
      <c r="XE257" s="43"/>
      <c r="XF257" s="43"/>
      <c r="XG257" s="43"/>
      <c r="XH257" s="43"/>
      <c r="XI257" s="43"/>
      <c r="XJ257" s="43"/>
      <c r="XK257" s="43"/>
      <c r="XL257" s="43"/>
      <c r="XM257" s="43"/>
      <c r="XN257" s="43"/>
      <c r="XO257" s="43"/>
      <c r="XP257" s="43"/>
      <c r="XQ257" s="43"/>
      <c r="XR257" s="43"/>
      <c r="XS257" s="43"/>
      <c r="XT257" s="43"/>
      <c r="XU257" s="43"/>
      <c r="XV257" s="43"/>
      <c r="XW257" s="43"/>
      <c r="XX257" s="43"/>
      <c r="XY257" s="43"/>
      <c r="XZ257" s="43"/>
      <c r="YA257" s="43"/>
      <c r="YB257" s="43"/>
      <c r="YC257" s="43"/>
      <c r="YD257" s="43"/>
      <c r="YE257" s="43"/>
      <c r="YF257" s="43"/>
      <c r="YG257" s="43"/>
      <c r="YH257" s="43"/>
      <c r="YI257" s="43"/>
      <c r="YJ257" s="43"/>
      <c r="YK257" s="43"/>
      <c r="YL257" s="43"/>
      <c r="YM257" s="43"/>
      <c r="YN257" s="43"/>
      <c r="YO257" s="43"/>
      <c r="YP257" s="43"/>
      <c r="YQ257" s="43"/>
      <c r="YR257" s="43"/>
      <c r="YS257" s="43"/>
      <c r="YT257" s="43"/>
      <c r="YU257" s="43"/>
      <c r="YV257" s="43"/>
      <c r="YW257" s="43"/>
      <c r="YX257" s="43"/>
      <c r="YY257" s="43"/>
      <c r="YZ257" s="43"/>
      <c r="ZA257" s="43"/>
      <c r="ZB257" s="43"/>
      <c r="ZC257" s="43"/>
      <c r="ZD257" s="43"/>
      <c r="ZE257" s="43"/>
      <c r="ZF257" s="43"/>
      <c r="ZG257" s="43"/>
      <c r="ZH257" s="43"/>
      <c r="ZI257" s="43"/>
      <c r="ZJ257" s="43"/>
      <c r="ZK257" s="43"/>
      <c r="ZL257" s="43"/>
      <c r="ZM257" s="43"/>
      <c r="ZN257" s="43"/>
      <c r="ZO257" s="43"/>
      <c r="ZP257" s="43"/>
      <c r="ZQ257" s="43"/>
      <c r="ZR257" s="43"/>
      <c r="ZS257" s="43"/>
      <c r="ZT257" s="43"/>
      <c r="ZU257" s="43"/>
      <c r="ZV257" s="43"/>
      <c r="ZW257" s="43"/>
      <c r="ZX257" s="43"/>
      <c r="ZY257" s="43"/>
      <c r="ZZ257" s="43"/>
      <c r="AAA257" s="43"/>
      <c r="AAB257" s="43"/>
      <c r="AAC257" s="43"/>
      <c r="AAD257" s="43"/>
      <c r="AAE257" s="43"/>
      <c r="AAF257" s="43"/>
      <c r="AAG257" s="43"/>
      <c r="AAH257" s="43"/>
      <c r="AAI257" s="43"/>
      <c r="AAJ257" s="43"/>
      <c r="AAK257" s="43"/>
      <c r="AAL257" s="43"/>
      <c r="AAM257" s="43"/>
      <c r="AAN257" s="43"/>
      <c r="AAO257" s="43"/>
      <c r="AAP257" s="43"/>
      <c r="AAQ257" s="43"/>
      <c r="AAR257" s="43"/>
      <c r="AAS257" s="43"/>
      <c r="AAT257" s="43"/>
      <c r="AAU257" s="43"/>
      <c r="AAV257" s="43"/>
      <c r="AAW257" s="43"/>
      <c r="AAX257" s="43"/>
      <c r="AAY257" s="43"/>
      <c r="AAZ257" s="43"/>
      <c r="ABA257" s="43"/>
      <c r="ABB257" s="43"/>
      <c r="ABC257" s="43"/>
      <c r="ABD257" s="43"/>
      <c r="ABE257" s="43"/>
      <c r="ABF257" s="43"/>
      <c r="ABG257" s="43"/>
      <c r="ABH257" s="43"/>
      <c r="ABI257" s="43"/>
      <c r="ABJ257" s="43"/>
      <c r="ABK257" s="43"/>
      <c r="ABL257" s="43"/>
      <c r="ABM257" s="43"/>
      <c r="ABN257" s="43"/>
      <c r="ABO257" s="43"/>
      <c r="ABP257" s="43"/>
      <c r="ABQ257" s="43"/>
      <c r="ABR257" s="43"/>
      <c r="ABS257" s="43"/>
      <c r="ABT257" s="43"/>
      <c r="ABU257" s="43"/>
      <c r="ABV257" s="43"/>
      <c r="ABW257" s="43"/>
      <c r="ABX257" s="43"/>
      <c r="ABY257" s="43"/>
      <c r="ABZ257" s="43"/>
      <c r="ACA257" s="43"/>
      <c r="ACB257" s="43"/>
      <c r="ACC257" s="43"/>
      <c r="ACD257" s="43"/>
      <c r="ACE257" s="43"/>
      <c r="ACF257" s="43"/>
      <c r="ACG257" s="43"/>
      <c r="ACH257" s="43"/>
      <c r="ACI257" s="43"/>
      <c r="ACJ257" s="43"/>
      <c r="ACK257" s="43"/>
      <c r="ACL257" s="43"/>
      <c r="ACM257" s="43"/>
      <c r="ACN257" s="43"/>
      <c r="ACO257" s="43"/>
      <c r="ACP257" s="43"/>
      <c r="ACQ257" s="43"/>
      <c r="ACR257" s="43"/>
      <c r="ACS257" s="43"/>
      <c r="ACT257" s="43"/>
      <c r="ACU257" s="43"/>
      <c r="ACV257" s="43"/>
      <c r="ACW257" s="43"/>
      <c r="ACX257" s="43"/>
      <c r="ACY257" s="43"/>
      <c r="ACZ257" s="43"/>
      <c r="ADA257" s="43"/>
      <c r="ADB257" s="43"/>
      <c r="ADC257" s="43"/>
      <c r="ADD257" s="43"/>
      <c r="ADE257" s="43"/>
      <c r="ADF257" s="43"/>
      <c r="ADG257" s="43"/>
      <c r="ADH257" s="43"/>
      <c r="ADI257" s="43"/>
      <c r="ADJ257" s="43"/>
      <c r="ADK257" s="43"/>
      <c r="ADL257" s="43"/>
      <c r="ADM257" s="43"/>
      <c r="ADN257" s="43"/>
      <c r="ADO257" s="43"/>
      <c r="ADP257" s="43"/>
      <c r="ADQ257" s="43"/>
      <c r="ADR257" s="43"/>
      <c r="ADS257" s="43"/>
      <c r="ADT257" s="43"/>
      <c r="ADU257" s="43"/>
      <c r="ADV257" s="43"/>
      <c r="ADW257" s="43"/>
      <c r="ADX257" s="43"/>
      <c r="ADY257" s="43"/>
      <c r="ADZ257" s="43"/>
      <c r="AEA257" s="43"/>
      <c r="AEB257" s="43"/>
      <c r="AEC257" s="43"/>
      <c r="AED257" s="43"/>
      <c r="AEE257" s="43"/>
      <c r="AEF257" s="43"/>
      <c r="AEG257" s="43"/>
      <c r="AEH257" s="43"/>
      <c r="AEI257" s="43"/>
      <c r="AEJ257" s="43"/>
      <c r="AEK257" s="43"/>
      <c r="AEL257" s="43"/>
      <c r="AEM257" s="43"/>
      <c r="AEN257" s="43"/>
      <c r="AEO257" s="43"/>
      <c r="AEP257" s="43"/>
      <c r="AEQ257" s="43"/>
      <c r="AER257" s="43"/>
      <c r="AES257" s="43"/>
      <c r="AET257" s="43"/>
      <c r="AEU257" s="43"/>
      <c r="AEV257" s="43"/>
      <c r="AEW257" s="43"/>
      <c r="AEX257" s="43"/>
      <c r="AEY257" s="43"/>
      <c r="AEZ257" s="43"/>
      <c r="AFA257" s="43"/>
      <c r="AFB257" s="43"/>
      <c r="AFC257" s="43"/>
      <c r="AFD257" s="43"/>
      <c r="AFE257" s="43"/>
      <c r="AFF257" s="43"/>
      <c r="AFG257" s="43"/>
      <c r="AFH257" s="43"/>
      <c r="AFI257" s="43"/>
      <c r="AFJ257" s="43"/>
      <c r="AFK257" s="43"/>
      <c r="AFL257" s="43"/>
      <c r="AFM257" s="43"/>
      <c r="AFN257" s="43"/>
      <c r="AFO257" s="43"/>
      <c r="AFP257" s="43"/>
      <c r="AFQ257" s="43"/>
      <c r="AFR257" s="43"/>
      <c r="AFS257" s="43"/>
      <c r="AFT257" s="43"/>
      <c r="AFU257" s="43"/>
      <c r="AFV257" s="43"/>
      <c r="AFW257" s="43"/>
      <c r="AFX257" s="43"/>
      <c r="AFY257" s="43"/>
      <c r="AFZ257" s="43"/>
      <c r="AGA257" s="43"/>
      <c r="AGB257" s="43"/>
      <c r="AGC257" s="43"/>
      <c r="AGD257" s="43"/>
      <c r="AGE257" s="43"/>
      <c r="AGF257" s="43"/>
      <c r="AGG257" s="43"/>
      <c r="AGH257" s="43"/>
      <c r="AGI257" s="43"/>
      <c r="AGJ257" s="43"/>
      <c r="AGK257" s="43"/>
      <c r="AGL257" s="43"/>
      <c r="AGM257" s="43"/>
      <c r="AGN257" s="43"/>
      <c r="AGO257" s="43"/>
      <c r="AGP257" s="43"/>
      <c r="AGQ257" s="43"/>
      <c r="AGR257" s="43"/>
      <c r="AGS257" s="43"/>
      <c r="AGT257" s="43"/>
      <c r="AGU257" s="43"/>
      <c r="AGV257" s="43"/>
      <c r="AGW257" s="43"/>
      <c r="AGX257" s="43"/>
      <c r="AGY257" s="43"/>
      <c r="AGZ257" s="43"/>
      <c r="AHA257" s="43"/>
      <c r="AHB257" s="43"/>
      <c r="AHC257" s="43"/>
      <c r="AHD257" s="43"/>
      <c r="AHE257" s="43"/>
      <c r="AHF257" s="43"/>
      <c r="AHG257" s="43"/>
      <c r="AHH257" s="43"/>
      <c r="AHI257" s="43"/>
      <c r="AHJ257" s="43"/>
      <c r="AHK257" s="43"/>
      <c r="AHL257" s="43"/>
      <c r="AHM257" s="43"/>
      <c r="AHN257" s="43"/>
      <c r="AHO257" s="43"/>
      <c r="AHP257" s="43"/>
      <c r="AHQ257" s="43"/>
      <c r="AHR257" s="43"/>
      <c r="AHS257" s="43"/>
      <c r="AHT257" s="43"/>
      <c r="AHU257" s="43"/>
      <c r="AHV257" s="43"/>
      <c r="AHW257" s="43"/>
      <c r="AHX257" s="43"/>
      <c r="AHY257" s="43"/>
      <c r="AHZ257" s="43"/>
      <c r="AIA257" s="43"/>
      <c r="AIB257" s="43"/>
      <c r="AIC257" s="43"/>
      <c r="AID257" s="43"/>
      <c r="AIE257" s="43"/>
      <c r="AIF257" s="43"/>
      <c r="AIG257" s="43"/>
      <c r="AIH257" s="43"/>
      <c r="AII257" s="43"/>
      <c r="AIJ257" s="43"/>
      <c r="AIK257" s="43"/>
      <c r="AIL257" s="43"/>
      <c r="AIM257" s="43"/>
      <c r="AIN257" s="43"/>
      <c r="AIO257" s="43"/>
      <c r="AIP257" s="43"/>
      <c r="AIQ257" s="43"/>
      <c r="AIR257" s="43"/>
      <c r="AIS257" s="43"/>
      <c r="AIT257" s="43"/>
      <c r="AIU257" s="43"/>
      <c r="AIV257" s="43"/>
      <c r="AIW257" s="43"/>
      <c r="AIX257" s="43"/>
      <c r="AIY257" s="43"/>
      <c r="AIZ257" s="43"/>
      <c r="AJA257" s="43"/>
      <c r="AJB257" s="43"/>
      <c r="AJC257" s="43"/>
      <c r="AJD257" s="43"/>
      <c r="AJE257" s="43"/>
      <c r="AJF257" s="43"/>
      <c r="AJG257" s="43"/>
      <c r="AJH257" s="43"/>
      <c r="AJI257" s="43"/>
      <c r="AJJ257" s="43"/>
      <c r="AJK257" s="43"/>
      <c r="AJL257" s="43"/>
      <c r="AJM257" s="43"/>
      <c r="AJN257" s="43"/>
      <c r="AJO257" s="43"/>
      <c r="AJP257" s="43"/>
      <c r="AJQ257" s="43"/>
      <c r="AJR257" s="43"/>
      <c r="AJS257" s="43"/>
      <c r="AJT257" s="43"/>
      <c r="AJU257" s="43"/>
      <c r="AJV257" s="43"/>
      <c r="AJW257" s="43"/>
      <c r="AJX257" s="43"/>
      <c r="AJY257" s="43"/>
      <c r="AJZ257" s="43"/>
      <c r="AKA257" s="43"/>
      <c r="AKB257" s="43"/>
      <c r="AKC257" s="43"/>
      <c r="AKD257" s="43"/>
      <c r="AKE257" s="43"/>
      <c r="AKF257" s="43"/>
      <c r="AKG257" s="43"/>
      <c r="AKH257" s="43"/>
      <c r="AKI257" s="43"/>
      <c r="AKJ257" s="43"/>
      <c r="AKK257" s="43"/>
      <c r="AKL257" s="43"/>
      <c r="AKM257" s="43"/>
      <c r="AKN257" s="43"/>
      <c r="AKO257" s="43"/>
      <c r="AKP257" s="43"/>
      <c r="AKQ257" s="43"/>
      <c r="AKR257" s="43"/>
      <c r="AKS257" s="43"/>
      <c r="AKT257" s="43"/>
      <c r="AKU257" s="43"/>
      <c r="AKV257" s="43"/>
      <c r="AKW257" s="43"/>
      <c r="AKX257" s="43"/>
      <c r="AKY257" s="43"/>
      <c r="AKZ257" s="43"/>
      <c r="ALA257" s="43"/>
      <c r="ALB257" s="43"/>
      <c r="ALC257" s="43"/>
      <c r="ALD257" s="43"/>
      <c r="ALE257" s="43"/>
      <c r="ALF257" s="43"/>
      <c r="ALG257" s="43"/>
      <c r="ALH257" s="43"/>
      <c r="ALI257" s="43"/>
      <c r="ALJ257" s="43"/>
      <c r="ALK257" s="43"/>
      <c r="ALL257" s="43"/>
      <c r="ALM257" s="43"/>
      <c r="ALN257" s="43"/>
      <c r="ALO257" s="43"/>
      <c r="ALP257" s="43"/>
      <c r="ALQ257" s="43"/>
      <c r="ALR257" s="43"/>
      <c r="ALS257" s="43"/>
      <c r="ALT257" s="43"/>
      <c r="ALU257" s="43"/>
      <c r="ALV257" s="43"/>
      <c r="ALW257" s="43"/>
      <c r="ALX257" s="43"/>
      <c r="ALY257" s="43"/>
      <c r="ALZ257" s="43"/>
      <c r="AMA257" s="43"/>
      <c r="AMB257" s="43"/>
      <c r="AMC257" s="43"/>
      <c r="AMD257" s="43"/>
      <c r="AME257" s="43"/>
      <c r="AMF257" s="43"/>
      <c r="AMG257" s="43"/>
      <c r="AMH257" s="43"/>
      <c r="AMI257" s="43"/>
      <c r="AMJ257" s="43"/>
      <c r="AMK257" s="43"/>
      <c r="AML257" s="43"/>
      <c r="AMM257" s="43"/>
      <c r="AMN257" s="43"/>
      <c r="AMO257" s="43"/>
      <c r="AMP257" s="43"/>
      <c r="AMQ257" s="43"/>
      <c r="AMR257" s="43"/>
      <c r="AMS257" s="43"/>
      <c r="AMT257" s="43"/>
    </row>
    <row r="258" spans="1:1034" hidden="1" x14ac:dyDescent="0.2">
      <c r="A258" s="364"/>
      <c r="B258" s="44">
        <v>52</v>
      </c>
      <c r="C258" s="45" t="s">
        <v>61</v>
      </c>
      <c r="D258" s="389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  <c r="MZ258" s="43"/>
      <c r="NA258" s="43"/>
      <c r="NB258" s="43"/>
      <c r="NC258" s="43"/>
      <c r="ND258" s="43"/>
      <c r="NE258" s="43"/>
      <c r="NF258" s="43"/>
      <c r="NG258" s="43"/>
      <c r="NH258" s="43"/>
      <c r="NI258" s="43"/>
      <c r="NJ258" s="43"/>
      <c r="NK258" s="43"/>
      <c r="NL258" s="43"/>
      <c r="NM258" s="43"/>
      <c r="NN258" s="43"/>
      <c r="NO258" s="43"/>
      <c r="NP258" s="43"/>
      <c r="NQ258" s="43"/>
      <c r="NR258" s="43"/>
      <c r="NS258" s="43"/>
      <c r="NT258" s="43"/>
      <c r="NU258" s="43"/>
      <c r="NV258" s="43"/>
      <c r="NW258" s="43"/>
      <c r="NX258" s="43"/>
      <c r="NY258" s="43"/>
      <c r="NZ258" s="43"/>
      <c r="OA258" s="43"/>
      <c r="OB258" s="43"/>
      <c r="OC258" s="43"/>
      <c r="OD258" s="43"/>
      <c r="OE258" s="43"/>
      <c r="OF258" s="43"/>
      <c r="OG258" s="43"/>
      <c r="OH258" s="43"/>
      <c r="OI258" s="43"/>
      <c r="OJ258" s="43"/>
      <c r="OK258" s="43"/>
      <c r="OL258" s="43"/>
      <c r="OM258" s="43"/>
      <c r="ON258" s="43"/>
      <c r="OO258" s="43"/>
      <c r="OP258" s="43"/>
      <c r="OQ258" s="43"/>
      <c r="OR258" s="43"/>
      <c r="OS258" s="43"/>
      <c r="OT258" s="43"/>
      <c r="OU258" s="43"/>
      <c r="OV258" s="43"/>
      <c r="OW258" s="43"/>
      <c r="OX258" s="43"/>
      <c r="OY258" s="43"/>
      <c r="OZ258" s="43"/>
      <c r="PA258" s="43"/>
      <c r="PB258" s="43"/>
      <c r="PC258" s="43"/>
      <c r="PD258" s="43"/>
      <c r="PE258" s="43"/>
      <c r="PF258" s="43"/>
      <c r="PG258" s="43"/>
      <c r="PH258" s="43"/>
      <c r="PI258" s="43"/>
      <c r="PJ258" s="43"/>
      <c r="PK258" s="43"/>
      <c r="PL258" s="43"/>
      <c r="PM258" s="43"/>
      <c r="PN258" s="43"/>
      <c r="PO258" s="43"/>
      <c r="PP258" s="43"/>
      <c r="PQ258" s="43"/>
      <c r="PR258" s="43"/>
      <c r="PS258" s="43"/>
      <c r="PT258" s="43"/>
      <c r="PU258" s="43"/>
      <c r="PV258" s="43"/>
      <c r="PW258" s="43"/>
      <c r="PX258" s="43"/>
      <c r="PY258" s="43"/>
      <c r="PZ258" s="43"/>
      <c r="QA258" s="43"/>
      <c r="QB258" s="43"/>
      <c r="QC258" s="43"/>
      <c r="QD258" s="43"/>
      <c r="QE258" s="43"/>
      <c r="QF258" s="43"/>
      <c r="QG258" s="43"/>
      <c r="QH258" s="43"/>
      <c r="QI258" s="43"/>
      <c r="QJ258" s="43"/>
      <c r="QK258" s="43"/>
      <c r="QL258" s="43"/>
      <c r="QM258" s="43"/>
      <c r="QN258" s="43"/>
      <c r="QO258" s="43"/>
      <c r="QP258" s="43"/>
      <c r="QQ258" s="43"/>
      <c r="QR258" s="43"/>
      <c r="QS258" s="43"/>
      <c r="QT258" s="43"/>
      <c r="QU258" s="43"/>
      <c r="QV258" s="43"/>
      <c r="QW258" s="43"/>
      <c r="QX258" s="43"/>
      <c r="QY258" s="43"/>
      <c r="QZ258" s="43"/>
      <c r="RA258" s="43"/>
      <c r="RB258" s="43"/>
      <c r="RC258" s="43"/>
      <c r="RD258" s="43"/>
      <c r="RE258" s="43"/>
      <c r="RF258" s="43"/>
      <c r="RG258" s="43"/>
      <c r="RH258" s="43"/>
      <c r="RI258" s="43"/>
      <c r="RJ258" s="43"/>
      <c r="RK258" s="43"/>
      <c r="RL258" s="43"/>
      <c r="RM258" s="43"/>
      <c r="RN258" s="43"/>
      <c r="RO258" s="43"/>
      <c r="RP258" s="43"/>
      <c r="RQ258" s="43"/>
      <c r="RR258" s="43"/>
      <c r="RS258" s="43"/>
      <c r="RT258" s="43"/>
      <c r="RU258" s="43"/>
      <c r="RV258" s="43"/>
      <c r="RW258" s="43"/>
      <c r="RX258" s="43"/>
      <c r="RY258" s="43"/>
      <c r="RZ258" s="43"/>
      <c r="SA258" s="43"/>
      <c r="SB258" s="43"/>
      <c r="SC258" s="43"/>
      <c r="SD258" s="43"/>
      <c r="SE258" s="43"/>
      <c r="SF258" s="43"/>
      <c r="SG258" s="43"/>
      <c r="SH258" s="43"/>
      <c r="SI258" s="43"/>
      <c r="SJ258" s="43"/>
      <c r="SK258" s="43"/>
      <c r="SL258" s="43"/>
      <c r="SM258" s="43"/>
      <c r="SN258" s="43"/>
      <c r="SO258" s="43"/>
      <c r="SP258" s="43"/>
      <c r="SQ258" s="43"/>
      <c r="SR258" s="43"/>
      <c r="SS258" s="43"/>
      <c r="ST258" s="43"/>
      <c r="SU258" s="43"/>
      <c r="SV258" s="43"/>
      <c r="SW258" s="43"/>
      <c r="SX258" s="43"/>
      <c r="SY258" s="43"/>
      <c r="SZ258" s="43"/>
      <c r="TA258" s="43"/>
      <c r="TB258" s="43"/>
      <c r="TC258" s="43"/>
      <c r="TD258" s="43"/>
      <c r="TE258" s="43"/>
      <c r="TF258" s="43"/>
      <c r="TG258" s="43"/>
      <c r="TH258" s="43"/>
      <c r="TI258" s="43"/>
      <c r="TJ258" s="43"/>
      <c r="TK258" s="43"/>
      <c r="TL258" s="43"/>
      <c r="TM258" s="43"/>
      <c r="TN258" s="43"/>
      <c r="TO258" s="43"/>
      <c r="TP258" s="43"/>
      <c r="TQ258" s="43"/>
      <c r="TR258" s="43"/>
      <c r="TS258" s="43"/>
      <c r="TT258" s="43"/>
      <c r="TU258" s="43"/>
      <c r="TV258" s="43"/>
      <c r="TW258" s="43"/>
      <c r="TX258" s="43"/>
      <c r="TY258" s="43"/>
      <c r="TZ258" s="43"/>
      <c r="UA258" s="43"/>
      <c r="UB258" s="43"/>
      <c r="UC258" s="43"/>
      <c r="UD258" s="43"/>
      <c r="UE258" s="43"/>
      <c r="UF258" s="43"/>
      <c r="UG258" s="43"/>
      <c r="UH258" s="43"/>
      <c r="UI258" s="43"/>
      <c r="UJ258" s="43"/>
      <c r="UK258" s="43"/>
      <c r="UL258" s="43"/>
      <c r="UM258" s="43"/>
      <c r="UN258" s="43"/>
      <c r="UO258" s="43"/>
      <c r="UP258" s="43"/>
      <c r="UQ258" s="43"/>
      <c r="UR258" s="43"/>
      <c r="US258" s="43"/>
      <c r="UT258" s="43"/>
      <c r="UU258" s="43"/>
      <c r="UV258" s="43"/>
      <c r="UW258" s="43"/>
      <c r="UX258" s="43"/>
      <c r="UY258" s="43"/>
      <c r="UZ258" s="43"/>
      <c r="VA258" s="43"/>
      <c r="VB258" s="43"/>
      <c r="VC258" s="43"/>
      <c r="VD258" s="43"/>
      <c r="VE258" s="43"/>
      <c r="VF258" s="43"/>
      <c r="VG258" s="43"/>
      <c r="VH258" s="43"/>
      <c r="VI258" s="43"/>
      <c r="VJ258" s="43"/>
      <c r="VK258" s="43"/>
      <c r="VL258" s="43"/>
      <c r="VM258" s="43"/>
      <c r="VN258" s="43"/>
      <c r="VO258" s="43"/>
      <c r="VP258" s="43"/>
      <c r="VQ258" s="43"/>
      <c r="VR258" s="43"/>
      <c r="VS258" s="43"/>
      <c r="VT258" s="43"/>
      <c r="VU258" s="43"/>
      <c r="VV258" s="43"/>
      <c r="VW258" s="43"/>
      <c r="VX258" s="43"/>
      <c r="VY258" s="43"/>
      <c r="VZ258" s="43"/>
      <c r="WA258" s="43"/>
      <c r="WB258" s="43"/>
      <c r="WC258" s="43"/>
      <c r="WD258" s="43"/>
      <c r="WE258" s="43"/>
      <c r="WF258" s="43"/>
      <c r="WG258" s="43"/>
      <c r="WH258" s="43"/>
      <c r="WI258" s="43"/>
      <c r="WJ258" s="43"/>
      <c r="WK258" s="43"/>
      <c r="WL258" s="43"/>
      <c r="WM258" s="43"/>
      <c r="WN258" s="43"/>
      <c r="WO258" s="43"/>
      <c r="WP258" s="43"/>
      <c r="WQ258" s="43"/>
      <c r="WR258" s="43"/>
      <c r="WS258" s="43"/>
      <c r="WT258" s="43"/>
      <c r="WU258" s="43"/>
      <c r="WV258" s="43"/>
      <c r="WW258" s="43"/>
      <c r="WX258" s="43"/>
      <c r="WY258" s="43"/>
      <c r="WZ258" s="43"/>
      <c r="XA258" s="43"/>
      <c r="XB258" s="43"/>
      <c r="XC258" s="43"/>
      <c r="XD258" s="43"/>
      <c r="XE258" s="43"/>
      <c r="XF258" s="43"/>
      <c r="XG258" s="43"/>
      <c r="XH258" s="43"/>
      <c r="XI258" s="43"/>
      <c r="XJ258" s="43"/>
      <c r="XK258" s="43"/>
      <c r="XL258" s="43"/>
      <c r="XM258" s="43"/>
      <c r="XN258" s="43"/>
      <c r="XO258" s="43"/>
      <c r="XP258" s="43"/>
      <c r="XQ258" s="43"/>
      <c r="XR258" s="43"/>
      <c r="XS258" s="43"/>
      <c r="XT258" s="43"/>
      <c r="XU258" s="43"/>
      <c r="XV258" s="43"/>
      <c r="XW258" s="43"/>
      <c r="XX258" s="43"/>
      <c r="XY258" s="43"/>
      <c r="XZ258" s="43"/>
      <c r="YA258" s="43"/>
      <c r="YB258" s="43"/>
      <c r="YC258" s="43"/>
      <c r="YD258" s="43"/>
      <c r="YE258" s="43"/>
      <c r="YF258" s="43"/>
      <c r="YG258" s="43"/>
      <c r="YH258" s="43"/>
      <c r="YI258" s="43"/>
      <c r="YJ258" s="43"/>
      <c r="YK258" s="43"/>
      <c r="YL258" s="43"/>
      <c r="YM258" s="43"/>
      <c r="YN258" s="43"/>
      <c r="YO258" s="43"/>
      <c r="YP258" s="43"/>
      <c r="YQ258" s="43"/>
      <c r="YR258" s="43"/>
      <c r="YS258" s="43"/>
      <c r="YT258" s="43"/>
      <c r="YU258" s="43"/>
      <c r="YV258" s="43"/>
      <c r="YW258" s="43"/>
      <c r="YX258" s="43"/>
      <c r="YY258" s="43"/>
      <c r="YZ258" s="43"/>
      <c r="ZA258" s="43"/>
      <c r="ZB258" s="43"/>
      <c r="ZC258" s="43"/>
      <c r="ZD258" s="43"/>
      <c r="ZE258" s="43"/>
      <c r="ZF258" s="43"/>
      <c r="ZG258" s="43"/>
      <c r="ZH258" s="43"/>
      <c r="ZI258" s="43"/>
      <c r="ZJ258" s="43"/>
      <c r="ZK258" s="43"/>
      <c r="ZL258" s="43"/>
      <c r="ZM258" s="43"/>
      <c r="ZN258" s="43"/>
      <c r="ZO258" s="43"/>
      <c r="ZP258" s="43"/>
      <c r="ZQ258" s="43"/>
      <c r="ZR258" s="43"/>
      <c r="ZS258" s="43"/>
      <c r="ZT258" s="43"/>
      <c r="ZU258" s="43"/>
      <c r="ZV258" s="43"/>
      <c r="ZW258" s="43"/>
      <c r="ZX258" s="43"/>
      <c r="ZY258" s="43"/>
      <c r="ZZ258" s="43"/>
      <c r="AAA258" s="43"/>
      <c r="AAB258" s="43"/>
      <c r="AAC258" s="43"/>
      <c r="AAD258" s="43"/>
      <c r="AAE258" s="43"/>
      <c r="AAF258" s="43"/>
      <c r="AAG258" s="43"/>
      <c r="AAH258" s="43"/>
      <c r="AAI258" s="43"/>
      <c r="AAJ258" s="43"/>
      <c r="AAK258" s="43"/>
      <c r="AAL258" s="43"/>
      <c r="AAM258" s="43"/>
      <c r="AAN258" s="43"/>
      <c r="AAO258" s="43"/>
      <c r="AAP258" s="43"/>
      <c r="AAQ258" s="43"/>
      <c r="AAR258" s="43"/>
      <c r="AAS258" s="43"/>
      <c r="AAT258" s="43"/>
      <c r="AAU258" s="43"/>
      <c r="AAV258" s="43"/>
      <c r="AAW258" s="43"/>
      <c r="AAX258" s="43"/>
      <c r="AAY258" s="43"/>
      <c r="AAZ258" s="43"/>
      <c r="ABA258" s="43"/>
      <c r="ABB258" s="43"/>
      <c r="ABC258" s="43"/>
      <c r="ABD258" s="43"/>
      <c r="ABE258" s="43"/>
      <c r="ABF258" s="43"/>
      <c r="ABG258" s="43"/>
      <c r="ABH258" s="43"/>
      <c r="ABI258" s="43"/>
      <c r="ABJ258" s="43"/>
      <c r="ABK258" s="43"/>
      <c r="ABL258" s="43"/>
      <c r="ABM258" s="43"/>
      <c r="ABN258" s="43"/>
      <c r="ABO258" s="43"/>
      <c r="ABP258" s="43"/>
      <c r="ABQ258" s="43"/>
      <c r="ABR258" s="43"/>
      <c r="ABS258" s="43"/>
      <c r="ABT258" s="43"/>
      <c r="ABU258" s="43"/>
      <c r="ABV258" s="43"/>
      <c r="ABW258" s="43"/>
      <c r="ABX258" s="43"/>
      <c r="ABY258" s="43"/>
      <c r="ABZ258" s="43"/>
      <c r="ACA258" s="43"/>
      <c r="ACB258" s="43"/>
      <c r="ACC258" s="43"/>
      <c r="ACD258" s="43"/>
      <c r="ACE258" s="43"/>
      <c r="ACF258" s="43"/>
      <c r="ACG258" s="43"/>
      <c r="ACH258" s="43"/>
      <c r="ACI258" s="43"/>
      <c r="ACJ258" s="43"/>
      <c r="ACK258" s="43"/>
      <c r="ACL258" s="43"/>
      <c r="ACM258" s="43"/>
      <c r="ACN258" s="43"/>
      <c r="ACO258" s="43"/>
      <c r="ACP258" s="43"/>
      <c r="ACQ258" s="43"/>
      <c r="ACR258" s="43"/>
      <c r="ACS258" s="43"/>
      <c r="ACT258" s="43"/>
      <c r="ACU258" s="43"/>
      <c r="ACV258" s="43"/>
      <c r="ACW258" s="43"/>
      <c r="ACX258" s="43"/>
      <c r="ACY258" s="43"/>
      <c r="ACZ258" s="43"/>
      <c r="ADA258" s="43"/>
      <c r="ADB258" s="43"/>
      <c r="ADC258" s="43"/>
      <c r="ADD258" s="43"/>
      <c r="ADE258" s="43"/>
      <c r="ADF258" s="43"/>
      <c r="ADG258" s="43"/>
      <c r="ADH258" s="43"/>
      <c r="ADI258" s="43"/>
      <c r="ADJ258" s="43"/>
      <c r="ADK258" s="43"/>
      <c r="ADL258" s="43"/>
      <c r="ADM258" s="43"/>
      <c r="ADN258" s="43"/>
      <c r="ADO258" s="43"/>
      <c r="ADP258" s="43"/>
      <c r="ADQ258" s="43"/>
      <c r="ADR258" s="43"/>
      <c r="ADS258" s="43"/>
      <c r="ADT258" s="43"/>
      <c r="ADU258" s="43"/>
      <c r="ADV258" s="43"/>
      <c r="ADW258" s="43"/>
      <c r="ADX258" s="43"/>
      <c r="ADY258" s="43"/>
      <c r="ADZ258" s="43"/>
      <c r="AEA258" s="43"/>
      <c r="AEB258" s="43"/>
      <c r="AEC258" s="43"/>
      <c r="AED258" s="43"/>
      <c r="AEE258" s="43"/>
      <c r="AEF258" s="43"/>
      <c r="AEG258" s="43"/>
      <c r="AEH258" s="43"/>
      <c r="AEI258" s="43"/>
      <c r="AEJ258" s="43"/>
      <c r="AEK258" s="43"/>
      <c r="AEL258" s="43"/>
      <c r="AEM258" s="43"/>
      <c r="AEN258" s="43"/>
      <c r="AEO258" s="43"/>
      <c r="AEP258" s="43"/>
      <c r="AEQ258" s="43"/>
      <c r="AER258" s="43"/>
      <c r="AES258" s="43"/>
      <c r="AET258" s="43"/>
      <c r="AEU258" s="43"/>
      <c r="AEV258" s="43"/>
      <c r="AEW258" s="43"/>
      <c r="AEX258" s="43"/>
      <c r="AEY258" s="43"/>
      <c r="AEZ258" s="43"/>
      <c r="AFA258" s="43"/>
      <c r="AFB258" s="43"/>
      <c r="AFC258" s="43"/>
      <c r="AFD258" s="43"/>
      <c r="AFE258" s="43"/>
      <c r="AFF258" s="43"/>
      <c r="AFG258" s="43"/>
      <c r="AFH258" s="43"/>
      <c r="AFI258" s="43"/>
      <c r="AFJ258" s="43"/>
      <c r="AFK258" s="43"/>
      <c r="AFL258" s="43"/>
      <c r="AFM258" s="43"/>
      <c r="AFN258" s="43"/>
      <c r="AFO258" s="43"/>
      <c r="AFP258" s="43"/>
      <c r="AFQ258" s="43"/>
      <c r="AFR258" s="43"/>
      <c r="AFS258" s="43"/>
      <c r="AFT258" s="43"/>
      <c r="AFU258" s="43"/>
      <c r="AFV258" s="43"/>
      <c r="AFW258" s="43"/>
      <c r="AFX258" s="43"/>
      <c r="AFY258" s="43"/>
      <c r="AFZ258" s="43"/>
      <c r="AGA258" s="43"/>
      <c r="AGB258" s="43"/>
      <c r="AGC258" s="43"/>
      <c r="AGD258" s="43"/>
      <c r="AGE258" s="43"/>
      <c r="AGF258" s="43"/>
      <c r="AGG258" s="43"/>
      <c r="AGH258" s="43"/>
      <c r="AGI258" s="43"/>
      <c r="AGJ258" s="43"/>
      <c r="AGK258" s="43"/>
      <c r="AGL258" s="43"/>
      <c r="AGM258" s="43"/>
      <c r="AGN258" s="43"/>
      <c r="AGO258" s="43"/>
      <c r="AGP258" s="43"/>
      <c r="AGQ258" s="43"/>
      <c r="AGR258" s="43"/>
      <c r="AGS258" s="43"/>
      <c r="AGT258" s="43"/>
      <c r="AGU258" s="43"/>
      <c r="AGV258" s="43"/>
      <c r="AGW258" s="43"/>
      <c r="AGX258" s="43"/>
      <c r="AGY258" s="43"/>
      <c r="AGZ258" s="43"/>
      <c r="AHA258" s="43"/>
      <c r="AHB258" s="43"/>
      <c r="AHC258" s="43"/>
      <c r="AHD258" s="43"/>
      <c r="AHE258" s="43"/>
      <c r="AHF258" s="43"/>
      <c r="AHG258" s="43"/>
      <c r="AHH258" s="43"/>
      <c r="AHI258" s="43"/>
      <c r="AHJ258" s="43"/>
      <c r="AHK258" s="43"/>
      <c r="AHL258" s="43"/>
      <c r="AHM258" s="43"/>
      <c r="AHN258" s="43"/>
      <c r="AHO258" s="43"/>
      <c r="AHP258" s="43"/>
      <c r="AHQ258" s="43"/>
      <c r="AHR258" s="43"/>
      <c r="AHS258" s="43"/>
      <c r="AHT258" s="43"/>
      <c r="AHU258" s="43"/>
      <c r="AHV258" s="43"/>
      <c r="AHW258" s="43"/>
      <c r="AHX258" s="43"/>
      <c r="AHY258" s="43"/>
      <c r="AHZ258" s="43"/>
      <c r="AIA258" s="43"/>
      <c r="AIB258" s="43"/>
      <c r="AIC258" s="43"/>
      <c r="AID258" s="43"/>
      <c r="AIE258" s="43"/>
      <c r="AIF258" s="43"/>
      <c r="AIG258" s="43"/>
      <c r="AIH258" s="43"/>
      <c r="AII258" s="43"/>
      <c r="AIJ258" s="43"/>
      <c r="AIK258" s="43"/>
      <c r="AIL258" s="43"/>
      <c r="AIM258" s="43"/>
      <c r="AIN258" s="43"/>
      <c r="AIO258" s="43"/>
      <c r="AIP258" s="43"/>
      <c r="AIQ258" s="43"/>
      <c r="AIR258" s="43"/>
      <c r="AIS258" s="43"/>
      <c r="AIT258" s="43"/>
      <c r="AIU258" s="43"/>
      <c r="AIV258" s="43"/>
      <c r="AIW258" s="43"/>
      <c r="AIX258" s="43"/>
      <c r="AIY258" s="43"/>
      <c r="AIZ258" s="43"/>
      <c r="AJA258" s="43"/>
      <c r="AJB258" s="43"/>
      <c r="AJC258" s="43"/>
      <c r="AJD258" s="43"/>
      <c r="AJE258" s="43"/>
      <c r="AJF258" s="43"/>
      <c r="AJG258" s="43"/>
      <c r="AJH258" s="43"/>
      <c r="AJI258" s="43"/>
      <c r="AJJ258" s="43"/>
      <c r="AJK258" s="43"/>
      <c r="AJL258" s="43"/>
      <c r="AJM258" s="43"/>
      <c r="AJN258" s="43"/>
      <c r="AJO258" s="43"/>
      <c r="AJP258" s="43"/>
      <c r="AJQ258" s="43"/>
      <c r="AJR258" s="43"/>
      <c r="AJS258" s="43"/>
      <c r="AJT258" s="43"/>
      <c r="AJU258" s="43"/>
      <c r="AJV258" s="43"/>
      <c r="AJW258" s="43"/>
      <c r="AJX258" s="43"/>
      <c r="AJY258" s="43"/>
      <c r="AJZ258" s="43"/>
      <c r="AKA258" s="43"/>
      <c r="AKB258" s="43"/>
      <c r="AKC258" s="43"/>
      <c r="AKD258" s="43"/>
      <c r="AKE258" s="43"/>
      <c r="AKF258" s="43"/>
      <c r="AKG258" s="43"/>
      <c r="AKH258" s="43"/>
      <c r="AKI258" s="43"/>
      <c r="AKJ258" s="43"/>
      <c r="AKK258" s="43"/>
      <c r="AKL258" s="43"/>
      <c r="AKM258" s="43"/>
      <c r="AKN258" s="43"/>
      <c r="AKO258" s="43"/>
      <c r="AKP258" s="43"/>
      <c r="AKQ258" s="43"/>
      <c r="AKR258" s="43"/>
      <c r="AKS258" s="43"/>
      <c r="AKT258" s="43"/>
      <c r="AKU258" s="43"/>
      <c r="AKV258" s="43"/>
      <c r="AKW258" s="43"/>
      <c r="AKX258" s="43"/>
      <c r="AKY258" s="43"/>
      <c r="AKZ258" s="43"/>
      <c r="ALA258" s="43"/>
      <c r="ALB258" s="43"/>
      <c r="ALC258" s="43"/>
      <c r="ALD258" s="43"/>
      <c r="ALE258" s="43"/>
      <c r="ALF258" s="43"/>
      <c r="ALG258" s="43"/>
      <c r="ALH258" s="43"/>
      <c r="ALI258" s="43"/>
      <c r="ALJ258" s="43"/>
      <c r="ALK258" s="43"/>
      <c r="ALL258" s="43"/>
      <c r="ALM258" s="43"/>
      <c r="ALN258" s="43"/>
      <c r="ALO258" s="43"/>
      <c r="ALP258" s="43"/>
      <c r="ALQ258" s="43"/>
      <c r="ALR258" s="43"/>
      <c r="ALS258" s="43"/>
      <c r="ALT258" s="43"/>
      <c r="ALU258" s="43"/>
      <c r="ALV258" s="43"/>
      <c r="ALW258" s="43"/>
      <c r="ALX258" s="43"/>
      <c r="ALY258" s="43"/>
      <c r="ALZ258" s="43"/>
      <c r="AMA258" s="43"/>
      <c r="AMB258" s="43"/>
      <c r="AMC258" s="43"/>
      <c r="AMD258" s="43"/>
      <c r="AME258" s="43"/>
      <c r="AMF258" s="43"/>
      <c r="AMG258" s="43"/>
      <c r="AMH258" s="43"/>
      <c r="AMI258" s="43"/>
      <c r="AMJ258" s="43"/>
      <c r="AMK258" s="43"/>
      <c r="AML258" s="43"/>
      <c r="AMM258" s="43"/>
      <c r="AMN258" s="43"/>
      <c r="AMO258" s="43"/>
      <c r="AMP258" s="43"/>
      <c r="AMQ258" s="43"/>
      <c r="AMR258" s="43"/>
      <c r="AMS258" s="43"/>
      <c r="AMT258" s="43"/>
    </row>
    <row r="259" spans="1:1034" hidden="1" x14ac:dyDescent="0.2">
      <c r="A259" s="364"/>
      <c r="B259" s="44">
        <v>55</v>
      </c>
      <c r="C259" s="45" t="s">
        <v>103</v>
      </c>
      <c r="D259" s="389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  <c r="MZ259" s="43"/>
      <c r="NA259" s="43"/>
      <c r="NB259" s="43"/>
      <c r="NC259" s="43"/>
      <c r="ND259" s="43"/>
      <c r="NE259" s="43"/>
      <c r="NF259" s="43"/>
      <c r="NG259" s="43"/>
      <c r="NH259" s="43"/>
      <c r="NI259" s="43"/>
      <c r="NJ259" s="43"/>
      <c r="NK259" s="43"/>
      <c r="NL259" s="43"/>
      <c r="NM259" s="43"/>
      <c r="NN259" s="43"/>
      <c r="NO259" s="43"/>
      <c r="NP259" s="43"/>
      <c r="NQ259" s="43"/>
      <c r="NR259" s="43"/>
      <c r="NS259" s="43"/>
      <c r="NT259" s="43"/>
      <c r="NU259" s="43"/>
      <c r="NV259" s="43"/>
      <c r="NW259" s="43"/>
      <c r="NX259" s="43"/>
      <c r="NY259" s="43"/>
      <c r="NZ259" s="43"/>
      <c r="OA259" s="43"/>
      <c r="OB259" s="43"/>
      <c r="OC259" s="43"/>
      <c r="OD259" s="43"/>
      <c r="OE259" s="43"/>
      <c r="OF259" s="43"/>
      <c r="OG259" s="43"/>
      <c r="OH259" s="43"/>
      <c r="OI259" s="43"/>
      <c r="OJ259" s="43"/>
      <c r="OK259" s="43"/>
      <c r="OL259" s="43"/>
      <c r="OM259" s="43"/>
      <c r="ON259" s="43"/>
      <c r="OO259" s="43"/>
      <c r="OP259" s="43"/>
      <c r="OQ259" s="43"/>
      <c r="OR259" s="43"/>
      <c r="OS259" s="43"/>
      <c r="OT259" s="43"/>
      <c r="OU259" s="43"/>
      <c r="OV259" s="43"/>
      <c r="OW259" s="43"/>
      <c r="OX259" s="43"/>
      <c r="OY259" s="43"/>
      <c r="OZ259" s="43"/>
      <c r="PA259" s="43"/>
      <c r="PB259" s="43"/>
      <c r="PC259" s="43"/>
      <c r="PD259" s="43"/>
      <c r="PE259" s="43"/>
      <c r="PF259" s="43"/>
      <c r="PG259" s="43"/>
      <c r="PH259" s="43"/>
      <c r="PI259" s="43"/>
      <c r="PJ259" s="43"/>
      <c r="PK259" s="43"/>
      <c r="PL259" s="43"/>
      <c r="PM259" s="43"/>
      <c r="PN259" s="43"/>
      <c r="PO259" s="43"/>
      <c r="PP259" s="43"/>
      <c r="PQ259" s="43"/>
      <c r="PR259" s="43"/>
      <c r="PS259" s="43"/>
      <c r="PT259" s="43"/>
      <c r="PU259" s="43"/>
      <c r="PV259" s="43"/>
      <c r="PW259" s="43"/>
      <c r="PX259" s="43"/>
      <c r="PY259" s="43"/>
      <c r="PZ259" s="43"/>
      <c r="QA259" s="43"/>
      <c r="QB259" s="43"/>
      <c r="QC259" s="43"/>
      <c r="QD259" s="43"/>
      <c r="QE259" s="43"/>
      <c r="QF259" s="43"/>
      <c r="QG259" s="43"/>
      <c r="QH259" s="43"/>
      <c r="QI259" s="43"/>
      <c r="QJ259" s="43"/>
      <c r="QK259" s="43"/>
      <c r="QL259" s="43"/>
      <c r="QM259" s="43"/>
      <c r="QN259" s="43"/>
      <c r="QO259" s="43"/>
      <c r="QP259" s="43"/>
      <c r="QQ259" s="43"/>
      <c r="QR259" s="43"/>
      <c r="QS259" s="43"/>
      <c r="QT259" s="43"/>
      <c r="QU259" s="43"/>
      <c r="QV259" s="43"/>
      <c r="QW259" s="43"/>
      <c r="QX259" s="43"/>
      <c r="QY259" s="43"/>
      <c r="QZ259" s="43"/>
      <c r="RA259" s="43"/>
      <c r="RB259" s="43"/>
      <c r="RC259" s="43"/>
      <c r="RD259" s="43"/>
      <c r="RE259" s="43"/>
      <c r="RF259" s="43"/>
      <c r="RG259" s="43"/>
      <c r="RH259" s="43"/>
      <c r="RI259" s="43"/>
      <c r="RJ259" s="43"/>
      <c r="RK259" s="43"/>
      <c r="RL259" s="43"/>
      <c r="RM259" s="43"/>
      <c r="RN259" s="43"/>
      <c r="RO259" s="43"/>
      <c r="RP259" s="43"/>
      <c r="RQ259" s="43"/>
      <c r="RR259" s="43"/>
      <c r="RS259" s="43"/>
      <c r="RT259" s="43"/>
      <c r="RU259" s="43"/>
      <c r="RV259" s="43"/>
      <c r="RW259" s="43"/>
      <c r="RX259" s="43"/>
      <c r="RY259" s="43"/>
      <c r="RZ259" s="43"/>
      <c r="SA259" s="43"/>
      <c r="SB259" s="43"/>
      <c r="SC259" s="43"/>
      <c r="SD259" s="43"/>
      <c r="SE259" s="43"/>
      <c r="SF259" s="43"/>
      <c r="SG259" s="43"/>
      <c r="SH259" s="43"/>
      <c r="SI259" s="43"/>
      <c r="SJ259" s="43"/>
      <c r="SK259" s="43"/>
      <c r="SL259" s="43"/>
      <c r="SM259" s="43"/>
      <c r="SN259" s="43"/>
      <c r="SO259" s="43"/>
      <c r="SP259" s="43"/>
      <c r="SQ259" s="43"/>
      <c r="SR259" s="43"/>
      <c r="SS259" s="43"/>
      <c r="ST259" s="43"/>
      <c r="SU259" s="43"/>
      <c r="SV259" s="43"/>
      <c r="SW259" s="43"/>
      <c r="SX259" s="43"/>
      <c r="SY259" s="43"/>
      <c r="SZ259" s="43"/>
      <c r="TA259" s="43"/>
      <c r="TB259" s="43"/>
      <c r="TC259" s="43"/>
      <c r="TD259" s="43"/>
      <c r="TE259" s="43"/>
      <c r="TF259" s="43"/>
      <c r="TG259" s="43"/>
      <c r="TH259" s="43"/>
      <c r="TI259" s="43"/>
      <c r="TJ259" s="43"/>
      <c r="TK259" s="43"/>
      <c r="TL259" s="43"/>
      <c r="TM259" s="43"/>
      <c r="TN259" s="43"/>
      <c r="TO259" s="43"/>
      <c r="TP259" s="43"/>
      <c r="TQ259" s="43"/>
      <c r="TR259" s="43"/>
      <c r="TS259" s="43"/>
      <c r="TT259" s="43"/>
      <c r="TU259" s="43"/>
      <c r="TV259" s="43"/>
      <c r="TW259" s="43"/>
      <c r="TX259" s="43"/>
      <c r="TY259" s="43"/>
      <c r="TZ259" s="43"/>
      <c r="UA259" s="43"/>
      <c r="UB259" s="43"/>
      <c r="UC259" s="43"/>
      <c r="UD259" s="43"/>
      <c r="UE259" s="43"/>
      <c r="UF259" s="43"/>
      <c r="UG259" s="43"/>
      <c r="UH259" s="43"/>
      <c r="UI259" s="43"/>
      <c r="UJ259" s="43"/>
      <c r="UK259" s="43"/>
      <c r="UL259" s="43"/>
      <c r="UM259" s="43"/>
      <c r="UN259" s="43"/>
      <c r="UO259" s="43"/>
      <c r="UP259" s="43"/>
      <c r="UQ259" s="43"/>
      <c r="UR259" s="43"/>
      <c r="US259" s="43"/>
      <c r="UT259" s="43"/>
      <c r="UU259" s="43"/>
      <c r="UV259" s="43"/>
      <c r="UW259" s="43"/>
      <c r="UX259" s="43"/>
      <c r="UY259" s="43"/>
      <c r="UZ259" s="43"/>
      <c r="VA259" s="43"/>
      <c r="VB259" s="43"/>
      <c r="VC259" s="43"/>
      <c r="VD259" s="43"/>
      <c r="VE259" s="43"/>
      <c r="VF259" s="43"/>
      <c r="VG259" s="43"/>
      <c r="VH259" s="43"/>
      <c r="VI259" s="43"/>
      <c r="VJ259" s="43"/>
      <c r="VK259" s="43"/>
      <c r="VL259" s="43"/>
      <c r="VM259" s="43"/>
      <c r="VN259" s="43"/>
      <c r="VO259" s="43"/>
      <c r="VP259" s="43"/>
      <c r="VQ259" s="43"/>
      <c r="VR259" s="43"/>
      <c r="VS259" s="43"/>
      <c r="VT259" s="43"/>
      <c r="VU259" s="43"/>
      <c r="VV259" s="43"/>
      <c r="VW259" s="43"/>
      <c r="VX259" s="43"/>
      <c r="VY259" s="43"/>
      <c r="VZ259" s="43"/>
      <c r="WA259" s="43"/>
      <c r="WB259" s="43"/>
      <c r="WC259" s="43"/>
      <c r="WD259" s="43"/>
      <c r="WE259" s="43"/>
      <c r="WF259" s="43"/>
      <c r="WG259" s="43"/>
      <c r="WH259" s="43"/>
      <c r="WI259" s="43"/>
      <c r="WJ259" s="43"/>
      <c r="WK259" s="43"/>
      <c r="WL259" s="43"/>
      <c r="WM259" s="43"/>
      <c r="WN259" s="43"/>
      <c r="WO259" s="43"/>
      <c r="WP259" s="43"/>
      <c r="WQ259" s="43"/>
      <c r="WR259" s="43"/>
      <c r="WS259" s="43"/>
      <c r="WT259" s="43"/>
      <c r="WU259" s="43"/>
      <c r="WV259" s="43"/>
      <c r="WW259" s="43"/>
      <c r="WX259" s="43"/>
      <c r="WY259" s="43"/>
      <c r="WZ259" s="43"/>
      <c r="XA259" s="43"/>
      <c r="XB259" s="43"/>
      <c r="XC259" s="43"/>
      <c r="XD259" s="43"/>
      <c r="XE259" s="43"/>
      <c r="XF259" s="43"/>
      <c r="XG259" s="43"/>
      <c r="XH259" s="43"/>
      <c r="XI259" s="43"/>
      <c r="XJ259" s="43"/>
      <c r="XK259" s="43"/>
      <c r="XL259" s="43"/>
      <c r="XM259" s="43"/>
      <c r="XN259" s="43"/>
      <c r="XO259" s="43"/>
      <c r="XP259" s="43"/>
      <c r="XQ259" s="43"/>
      <c r="XR259" s="43"/>
      <c r="XS259" s="43"/>
      <c r="XT259" s="43"/>
      <c r="XU259" s="43"/>
      <c r="XV259" s="43"/>
      <c r="XW259" s="43"/>
      <c r="XX259" s="43"/>
      <c r="XY259" s="43"/>
      <c r="XZ259" s="43"/>
      <c r="YA259" s="43"/>
      <c r="YB259" s="43"/>
      <c r="YC259" s="43"/>
      <c r="YD259" s="43"/>
      <c r="YE259" s="43"/>
      <c r="YF259" s="43"/>
      <c r="YG259" s="43"/>
      <c r="YH259" s="43"/>
      <c r="YI259" s="43"/>
      <c r="YJ259" s="43"/>
      <c r="YK259" s="43"/>
      <c r="YL259" s="43"/>
      <c r="YM259" s="43"/>
      <c r="YN259" s="43"/>
      <c r="YO259" s="43"/>
      <c r="YP259" s="43"/>
      <c r="YQ259" s="43"/>
      <c r="YR259" s="43"/>
      <c r="YS259" s="43"/>
      <c r="YT259" s="43"/>
      <c r="YU259" s="43"/>
      <c r="YV259" s="43"/>
      <c r="YW259" s="43"/>
      <c r="YX259" s="43"/>
      <c r="YY259" s="43"/>
      <c r="YZ259" s="43"/>
      <c r="ZA259" s="43"/>
      <c r="ZB259" s="43"/>
      <c r="ZC259" s="43"/>
      <c r="ZD259" s="43"/>
      <c r="ZE259" s="43"/>
      <c r="ZF259" s="43"/>
      <c r="ZG259" s="43"/>
      <c r="ZH259" s="43"/>
      <c r="ZI259" s="43"/>
      <c r="ZJ259" s="43"/>
      <c r="ZK259" s="43"/>
      <c r="ZL259" s="43"/>
      <c r="ZM259" s="43"/>
      <c r="ZN259" s="43"/>
      <c r="ZO259" s="43"/>
      <c r="ZP259" s="43"/>
      <c r="ZQ259" s="43"/>
      <c r="ZR259" s="43"/>
      <c r="ZS259" s="43"/>
      <c r="ZT259" s="43"/>
      <c r="ZU259" s="43"/>
      <c r="ZV259" s="43"/>
      <c r="ZW259" s="43"/>
      <c r="ZX259" s="43"/>
      <c r="ZY259" s="43"/>
      <c r="ZZ259" s="43"/>
      <c r="AAA259" s="43"/>
      <c r="AAB259" s="43"/>
      <c r="AAC259" s="43"/>
      <c r="AAD259" s="43"/>
      <c r="AAE259" s="43"/>
      <c r="AAF259" s="43"/>
      <c r="AAG259" s="43"/>
      <c r="AAH259" s="43"/>
      <c r="AAI259" s="43"/>
      <c r="AAJ259" s="43"/>
      <c r="AAK259" s="43"/>
      <c r="AAL259" s="43"/>
      <c r="AAM259" s="43"/>
      <c r="AAN259" s="43"/>
      <c r="AAO259" s="43"/>
      <c r="AAP259" s="43"/>
      <c r="AAQ259" s="43"/>
      <c r="AAR259" s="43"/>
      <c r="AAS259" s="43"/>
      <c r="AAT259" s="43"/>
      <c r="AAU259" s="43"/>
      <c r="AAV259" s="43"/>
      <c r="AAW259" s="43"/>
      <c r="AAX259" s="43"/>
      <c r="AAY259" s="43"/>
      <c r="AAZ259" s="43"/>
      <c r="ABA259" s="43"/>
      <c r="ABB259" s="43"/>
      <c r="ABC259" s="43"/>
      <c r="ABD259" s="43"/>
      <c r="ABE259" s="43"/>
      <c r="ABF259" s="43"/>
      <c r="ABG259" s="43"/>
      <c r="ABH259" s="43"/>
      <c r="ABI259" s="43"/>
      <c r="ABJ259" s="43"/>
      <c r="ABK259" s="43"/>
      <c r="ABL259" s="43"/>
      <c r="ABM259" s="43"/>
      <c r="ABN259" s="43"/>
      <c r="ABO259" s="43"/>
      <c r="ABP259" s="43"/>
      <c r="ABQ259" s="43"/>
      <c r="ABR259" s="43"/>
      <c r="ABS259" s="43"/>
      <c r="ABT259" s="43"/>
      <c r="ABU259" s="43"/>
      <c r="ABV259" s="43"/>
      <c r="ABW259" s="43"/>
      <c r="ABX259" s="43"/>
      <c r="ABY259" s="43"/>
      <c r="ABZ259" s="43"/>
      <c r="ACA259" s="43"/>
      <c r="ACB259" s="43"/>
      <c r="ACC259" s="43"/>
      <c r="ACD259" s="43"/>
      <c r="ACE259" s="43"/>
      <c r="ACF259" s="43"/>
      <c r="ACG259" s="43"/>
      <c r="ACH259" s="43"/>
      <c r="ACI259" s="43"/>
      <c r="ACJ259" s="43"/>
      <c r="ACK259" s="43"/>
      <c r="ACL259" s="43"/>
      <c r="ACM259" s="43"/>
      <c r="ACN259" s="43"/>
      <c r="ACO259" s="43"/>
      <c r="ACP259" s="43"/>
      <c r="ACQ259" s="43"/>
      <c r="ACR259" s="43"/>
      <c r="ACS259" s="43"/>
      <c r="ACT259" s="43"/>
      <c r="ACU259" s="43"/>
      <c r="ACV259" s="43"/>
      <c r="ACW259" s="43"/>
      <c r="ACX259" s="43"/>
      <c r="ACY259" s="43"/>
      <c r="ACZ259" s="43"/>
      <c r="ADA259" s="43"/>
      <c r="ADB259" s="43"/>
      <c r="ADC259" s="43"/>
      <c r="ADD259" s="43"/>
      <c r="ADE259" s="43"/>
      <c r="ADF259" s="43"/>
      <c r="ADG259" s="43"/>
      <c r="ADH259" s="43"/>
      <c r="ADI259" s="43"/>
      <c r="ADJ259" s="43"/>
      <c r="ADK259" s="43"/>
      <c r="ADL259" s="43"/>
      <c r="ADM259" s="43"/>
      <c r="ADN259" s="43"/>
      <c r="ADO259" s="43"/>
      <c r="ADP259" s="43"/>
      <c r="ADQ259" s="43"/>
      <c r="ADR259" s="43"/>
      <c r="ADS259" s="43"/>
      <c r="ADT259" s="43"/>
      <c r="ADU259" s="43"/>
      <c r="ADV259" s="43"/>
      <c r="ADW259" s="43"/>
      <c r="ADX259" s="43"/>
      <c r="ADY259" s="43"/>
      <c r="ADZ259" s="43"/>
      <c r="AEA259" s="43"/>
      <c r="AEB259" s="43"/>
      <c r="AEC259" s="43"/>
      <c r="AED259" s="43"/>
      <c r="AEE259" s="43"/>
      <c r="AEF259" s="43"/>
      <c r="AEG259" s="43"/>
      <c r="AEH259" s="43"/>
      <c r="AEI259" s="43"/>
      <c r="AEJ259" s="43"/>
      <c r="AEK259" s="43"/>
      <c r="AEL259" s="43"/>
      <c r="AEM259" s="43"/>
      <c r="AEN259" s="43"/>
      <c r="AEO259" s="43"/>
      <c r="AEP259" s="43"/>
      <c r="AEQ259" s="43"/>
      <c r="AER259" s="43"/>
      <c r="AES259" s="43"/>
      <c r="AET259" s="43"/>
      <c r="AEU259" s="43"/>
      <c r="AEV259" s="43"/>
      <c r="AEW259" s="43"/>
      <c r="AEX259" s="43"/>
      <c r="AEY259" s="43"/>
      <c r="AEZ259" s="43"/>
      <c r="AFA259" s="43"/>
      <c r="AFB259" s="43"/>
      <c r="AFC259" s="43"/>
      <c r="AFD259" s="43"/>
      <c r="AFE259" s="43"/>
      <c r="AFF259" s="43"/>
      <c r="AFG259" s="43"/>
      <c r="AFH259" s="43"/>
      <c r="AFI259" s="43"/>
      <c r="AFJ259" s="43"/>
      <c r="AFK259" s="43"/>
      <c r="AFL259" s="43"/>
      <c r="AFM259" s="43"/>
      <c r="AFN259" s="43"/>
      <c r="AFO259" s="43"/>
      <c r="AFP259" s="43"/>
      <c r="AFQ259" s="43"/>
      <c r="AFR259" s="43"/>
      <c r="AFS259" s="43"/>
      <c r="AFT259" s="43"/>
      <c r="AFU259" s="43"/>
      <c r="AFV259" s="43"/>
      <c r="AFW259" s="43"/>
      <c r="AFX259" s="43"/>
      <c r="AFY259" s="43"/>
      <c r="AFZ259" s="43"/>
      <c r="AGA259" s="43"/>
      <c r="AGB259" s="43"/>
      <c r="AGC259" s="43"/>
      <c r="AGD259" s="43"/>
      <c r="AGE259" s="43"/>
      <c r="AGF259" s="43"/>
      <c r="AGG259" s="43"/>
      <c r="AGH259" s="43"/>
      <c r="AGI259" s="43"/>
      <c r="AGJ259" s="43"/>
      <c r="AGK259" s="43"/>
      <c r="AGL259" s="43"/>
      <c r="AGM259" s="43"/>
      <c r="AGN259" s="43"/>
      <c r="AGO259" s="43"/>
      <c r="AGP259" s="43"/>
      <c r="AGQ259" s="43"/>
      <c r="AGR259" s="43"/>
      <c r="AGS259" s="43"/>
      <c r="AGT259" s="43"/>
      <c r="AGU259" s="43"/>
      <c r="AGV259" s="43"/>
      <c r="AGW259" s="43"/>
      <c r="AGX259" s="43"/>
      <c r="AGY259" s="43"/>
      <c r="AGZ259" s="43"/>
      <c r="AHA259" s="43"/>
      <c r="AHB259" s="43"/>
      <c r="AHC259" s="43"/>
      <c r="AHD259" s="43"/>
      <c r="AHE259" s="43"/>
      <c r="AHF259" s="43"/>
      <c r="AHG259" s="43"/>
      <c r="AHH259" s="43"/>
      <c r="AHI259" s="43"/>
      <c r="AHJ259" s="43"/>
      <c r="AHK259" s="43"/>
      <c r="AHL259" s="43"/>
      <c r="AHM259" s="43"/>
      <c r="AHN259" s="43"/>
      <c r="AHO259" s="43"/>
      <c r="AHP259" s="43"/>
      <c r="AHQ259" s="43"/>
      <c r="AHR259" s="43"/>
      <c r="AHS259" s="43"/>
      <c r="AHT259" s="43"/>
      <c r="AHU259" s="43"/>
      <c r="AHV259" s="43"/>
      <c r="AHW259" s="43"/>
      <c r="AHX259" s="43"/>
      <c r="AHY259" s="43"/>
      <c r="AHZ259" s="43"/>
      <c r="AIA259" s="43"/>
      <c r="AIB259" s="43"/>
      <c r="AIC259" s="43"/>
      <c r="AID259" s="43"/>
      <c r="AIE259" s="43"/>
      <c r="AIF259" s="43"/>
      <c r="AIG259" s="43"/>
      <c r="AIH259" s="43"/>
      <c r="AII259" s="43"/>
      <c r="AIJ259" s="43"/>
      <c r="AIK259" s="43"/>
      <c r="AIL259" s="43"/>
      <c r="AIM259" s="43"/>
      <c r="AIN259" s="43"/>
      <c r="AIO259" s="43"/>
      <c r="AIP259" s="43"/>
      <c r="AIQ259" s="43"/>
      <c r="AIR259" s="43"/>
      <c r="AIS259" s="43"/>
      <c r="AIT259" s="43"/>
      <c r="AIU259" s="43"/>
      <c r="AIV259" s="43"/>
      <c r="AIW259" s="43"/>
      <c r="AIX259" s="43"/>
      <c r="AIY259" s="43"/>
      <c r="AIZ259" s="43"/>
      <c r="AJA259" s="43"/>
      <c r="AJB259" s="43"/>
      <c r="AJC259" s="43"/>
      <c r="AJD259" s="43"/>
      <c r="AJE259" s="43"/>
      <c r="AJF259" s="43"/>
      <c r="AJG259" s="43"/>
      <c r="AJH259" s="43"/>
      <c r="AJI259" s="43"/>
      <c r="AJJ259" s="43"/>
      <c r="AJK259" s="43"/>
      <c r="AJL259" s="43"/>
      <c r="AJM259" s="43"/>
      <c r="AJN259" s="43"/>
      <c r="AJO259" s="43"/>
      <c r="AJP259" s="43"/>
      <c r="AJQ259" s="43"/>
      <c r="AJR259" s="43"/>
      <c r="AJS259" s="43"/>
      <c r="AJT259" s="43"/>
      <c r="AJU259" s="43"/>
      <c r="AJV259" s="43"/>
      <c r="AJW259" s="43"/>
      <c r="AJX259" s="43"/>
      <c r="AJY259" s="43"/>
      <c r="AJZ259" s="43"/>
      <c r="AKA259" s="43"/>
      <c r="AKB259" s="43"/>
      <c r="AKC259" s="43"/>
      <c r="AKD259" s="43"/>
      <c r="AKE259" s="43"/>
      <c r="AKF259" s="43"/>
      <c r="AKG259" s="43"/>
      <c r="AKH259" s="43"/>
      <c r="AKI259" s="43"/>
      <c r="AKJ259" s="43"/>
      <c r="AKK259" s="43"/>
      <c r="AKL259" s="43"/>
      <c r="AKM259" s="43"/>
      <c r="AKN259" s="43"/>
      <c r="AKO259" s="43"/>
      <c r="AKP259" s="43"/>
      <c r="AKQ259" s="43"/>
      <c r="AKR259" s="43"/>
      <c r="AKS259" s="43"/>
      <c r="AKT259" s="43"/>
      <c r="AKU259" s="43"/>
      <c r="AKV259" s="43"/>
      <c r="AKW259" s="43"/>
      <c r="AKX259" s="43"/>
      <c r="AKY259" s="43"/>
      <c r="AKZ259" s="43"/>
      <c r="ALA259" s="43"/>
      <c r="ALB259" s="43"/>
      <c r="ALC259" s="43"/>
      <c r="ALD259" s="43"/>
      <c r="ALE259" s="43"/>
      <c r="ALF259" s="43"/>
      <c r="ALG259" s="43"/>
      <c r="ALH259" s="43"/>
      <c r="ALI259" s="43"/>
      <c r="ALJ259" s="43"/>
      <c r="ALK259" s="43"/>
      <c r="ALL259" s="43"/>
      <c r="ALM259" s="43"/>
      <c r="ALN259" s="43"/>
      <c r="ALO259" s="43"/>
      <c r="ALP259" s="43"/>
      <c r="ALQ259" s="43"/>
      <c r="ALR259" s="43"/>
      <c r="ALS259" s="43"/>
      <c r="ALT259" s="43"/>
      <c r="ALU259" s="43"/>
      <c r="ALV259" s="43"/>
      <c r="ALW259" s="43"/>
      <c r="ALX259" s="43"/>
      <c r="ALY259" s="43"/>
      <c r="ALZ259" s="43"/>
      <c r="AMA259" s="43"/>
      <c r="AMB259" s="43"/>
      <c r="AMC259" s="43"/>
      <c r="AMD259" s="43"/>
      <c r="AME259" s="43"/>
      <c r="AMF259" s="43"/>
      <c r="AMG259" s="43"/>
      <c r="AMH259" s="43"/>
      <c r="AMI259" s="43"/>
      <c r="AMJ259" s="43"/>
      <c r="AMK259" s="43"/>
      <c r="AML259" s="43"/>
      <c r="AMM259" s="43"/>
      <c r="AMN259" s="43"/>
      <c r="AMO259" s="43"/>
      <c r="AMP259" s="43"/>
      <c r="AMQ259" s="43"/>
      <c r="AMR259" s="43"/>
      <c r="AMS259" s="43"/>
      <c r="AMT259" s="43"/>
    </row>
    <row r="260" spans="1:1034" hidden="1" x14ac:dyDescent="0.2">
      <c r="A260" s="364"/>
      <c r="B260" s="44">
        <v>56</v>
      </c>
      <c r="C260" s="45" t="s">
        <v>135</v>
      </c>
      <c r="D260" s="389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3"/>
      <c r="RT260" s="43"/>
      <c r="RU260" s="43"/>
      <c r="RV260" s="43"/>
      <c r="RW260" s="43"/>
      <c r="RX260" s="43"/>
      <c r="RY260" s="43"/>
      <c r="RZ260" s="43"/>
      <c r="SA260" s="43"/>
      <c r="SB260" s="43"/>
      <c r="SC260" s="43"/>
      <c r="SD260" s="43"/>
      <c r="SE260" s="43"/>
      <c r="SF260" s="43"/>
      <c r="SG260" s="43"/>
      <c r="SH260" s="43"/>
      <c r="SI260" s="43"/>
      <c r="SJ260" s="43"/>
      <c r="SK260" s="43"/>
      <c r="SL260" s="43"/>
      <c r="SM260" s="43"/>
      <c r="SN260" s="43"/>
      <c r="SO260" s="43"/>
      <c r="SP260" s="43"/>
      <c r="SQ260" s="43"/>
      <c r="SR260" s="43"/>
      <c r="SS260" s="43"/>
      <c r="ST260" s="43"/>
      <c r="SU260" s="43"/>
      <c r="SV260" s="43"/>
      <c r="SW260" s="43"/>
      <c r="SX260" s="43"/>
      <c r="SY260" s="43"/>
      <c r="SZ260" s="43"/>
      <c r="TA260" s="43"/>
      <c r="TB260" s="43"/>
      <c r="TC260" s="43"/>
      <c r="TD260" s="43"/>
      <c r="TE260" s="43"/>
      <c r="TF260" s="43"/>
      <c r="TG260" s="43"/>
      <c r="TH260" s="43"/>
      <c r="TI260" s="43"/>
      <c r="TJ260" s="43"/>
      <c r="TK260" s="43"/>
      <c r="TL260" s="43"/>
      <c r="TM260" s="43"/>
      <c r="TN260" s="43"/>
      <c r="TO260" s="43"/>
      <c r="TP260" s="43"/>
      <c r="TQ260" s="43"/>
      <c r="TR260" s="43"/>
      <c r="TS260" s="43"/>
      <c r="TT260" s="43"/>
      <c r="TU260" s="43"/>
      <c r="TV260" s="43"/>
      <c r="TW260" s="43"/>
      <c r="TX260" s="43"/>
      <c r="TY260" s="43"/>
      <c r="TZ260" s="43"/>
      <c r="UA260" s="43"/>
      <c r="UB260" s="43"/>
      <c r="UC260" s="43"/>
      <c r="UD260" s="43"/>
      <c r="UE260" s="43"/>
      <c r="UF260" s="43"/>
      <c r="UG260" s="43"/>
      <c r="UH260" s="43"/>
      <c r="UI260" s="43"/>
      <c r="UJ260" s="43"/>
      <c r="UK260" s="43"/>
      <c r="UL260" s="43"/>
      <c r="UM260" s="43"/>
      <c r="UN260" s="43"/>
      <c r="UO260" s="43"/>
      <c r="UP260" s="43"/>
      <c r="UQ260" s="43"/>
      <c r="UR260" s="43"/>
      <c r="US260" s="43"/>
      <c r="UT260" s="43"/>
      <c r="UU260" s="43"/>
      <c r="UV260" s="43"/>
      <c r="UW260" s="43"/>
      <c r="UX260" s="43"/>
      <c r="UY260" s="43"/>
      <c r="UZ260" s="43"/>
      <c r="VA260" s="43"/>
      <c r="VB260" s="43"/>
      <c r="VC260" s="43"/>
      <c r="VD260" s="43"/>
      <c r="VE260" s="43"/>
      <c r="VF260" s="43"/>
      <c r="VG260" s="43"/>
      <c r="VH260" s="43"/>
      <c r="VI260" s="43"/>
      <c r="VJ260" s="43"/>
      <c r="VK260" s="43"/>
      <c r="VL260" s="43"/>
      <c r="VM260" s="43"/>
      <c r="VN260" s="43"/>
      <c r="VO260" s="43"/>
      <c r="VP260" s="43"/>
      <c r="VQ260" s="43"/>
      <c r="VR260" s="43"/>
      <c r="VS260" s="43"/>
      <c r="VT260" s="43"/>
      <c r="VU260" s="43"/>
      <c r="VV260" s="43"/>
      <c r="VW260" s="43"/>
      <c r="VX260" s="43"/>
      <c r="VY260" s="43"/>
      <c r="VZ260" s="43"/>
      <c r="WA260" s="43"/>
      <c r="WB260" s="43"/>
      <c r="WC260" s="43"/>
      <c r="WD260" s="43"/>
      <c r="WE260" s="43"/>
      <c r="WF260" s="43"/>
      <c r="WG260" s="43"/>
      <c r="WH260" s="43"/>
      <c r="WI260" s="43"/>
      <c r="WJ260" s="43"/>
      <c r="WK260" s="43"/>
      <c r="WL260" s="43"/>
      <c r="WM260" s="43"/>
      <c r="WN260" s="43"/>
      <c r="WO260" s="43"/>
      <c r="WP260" s="43"/>
      <c r="WQ260" s="43"/>
      <c r="WR260" s="43"/>
      <c r="WS260" s="43"/>
      <c r="WT260" s="43"/>
      <c r="WU260" s="43"/>
      <c r="WV260" s="43"/>
      <c r="WW260" s="43"/>
      <c r="WX260" s="43"/>
      <c r="WY260" s="43"/>
      <c r="WZ260" s="43"/>
      <c r="XA260" s="43"/>
      <c r="XB260" s="43"/>
      <c r="XC260" s="43"/>
      <c r="XD260" s="43"/>
      <c r="XE260" s="43"/>
      <c r="XF260" s="43"/>
      <c r="XG260" s="43"/>
      <c r="XH260" s="43"/>
      <c r="XI260" s="43"/>
      <c r="XJ260" s="43"/>
      <c r="XK260" s="43"/>
      <c r="XL260" s="43"/>
      <c r="XM260" s="43"/>
      <c r="XN260" s="43"/>
      <c r="XO260" s="43"/>
      <c r="XP260" s="43"/>
      <c r="XQ260" s="43"/>
      <c r="XR260" s="43"/>
      <c r="XS260" s="43"/>
      <c r="XT260" s="43"/>
      <c r="XU260" s="43"/>
      <c r="XV260" s="43"/>
      <c r="XW260" s="43"/>
      <c r="XX260" s="43"/>
      <c r="XY260" s="43"/>
      <c r="XZ260" s="43"/>
      <c r="YA260" s="43"/>
      <c r="YB260" s="43"/>
      <c r="YC260" s="43"/>
      <c r="YD260" s="43"/>
      <c r="YE260" s="43"/>
      <c r="YF260" s="43"/>
      <c r="YG260" s="43"/>
      <c r="YH260" s="43"/>
      <c r="YI260" s="43"/>
      <c r="YJ260" s="43"/>
      <c r="YK260" s="43"/>
      <c r="YL260" s="43"/>
      <c r="YM260" s="43"/>
      <c r="YN260" s="43"/>
      <c r="YO260" s="43"/>
      <c r="YP260" s="43"/>
      <c r="YQ260" s="43"/>
      <c r="YR260" s="43"/>
      <c r="YS260" s="43"/>
      <c r="YT260" s="43"/>
      <c r="YU260" s="43"/>
      <c r="YV260" s="43"/>
      <c r="YW260" s="43"/>
      <c r="YX260" s="43"/>
      <c r="YY260" s="43"/>
      <c r="YZ260" s="43"/>
      <c r="ZA260" s="43"/>
      <c r="ZB260" s="43"/>
      <c r="ZC260" s="43"/>
      <c r="ZD260" s="43"/>
      <c r="ZE260" s="43"/>
      <c r="ZF260" s="43"/>
      <c r="ZG260" s="43"/>
      <c r="ZH260" s="43"/>
      <c r="ZI260" s="43"/>
      <c r="ZJ260" s="43"/>
      <c r="ZK260" s="43"/>
      <c r="ZL260" s="43"/>
      <c r="ZM260" s="43"/>
      <c r="ZN260" s="43"/>
      <c r="ZO260" s="43"/>
      <c r="ZP260" s="43"/>
      <c r="ZQ260" s="43"/>
      <c r="ZR260" s="43"/>
      <c r="ZS260" s="43"/>
      <c r="ZT260" s="43"/>
      <c r="ZU260" s="43"/>
      <c r="ZV260" s="43"/>
      <c r="ZW260" s="43"/>
      <c r="ZX260" s="43"/>
      <c r="ZY260" s="43"/>
      <c r="ZZ260" s="43"/>
      <c r="AAA260" s="43"/>
      <c r="AAB260" s="43"/>
      <c r="AAC260" s="43"/>
      <c r="AAD260" s="43"/>
      <c r="AAE260" s="43"/>
      <c r="AAF260" s="43"/>
      <c r="AAG260" s="43"/>
      <c r="AAH260" s="43"/>
      <c r="AAI260" s="43"/>
      <c r="AAJ260" s="43"/>
      <c r="AAK260" s="43"/>
      <c r="AAL260" s="43"/>
      <c r="AAM260" s="43"/>
      <c r="AAN260" s="43"/>
      <c r="AAO260" s="43"/>
      <c r="AAP260" s="43"/>
      <c r="AAQ260" s="43"/>
      <c r="AAR260" s="43"/>
      <c r="AAS260" s="43"/>
      <c r="AAT260" s="43"/>
      <c r="AAU260" s="43"/>
      <c r="AAV260" s="43"/>
      <c r="AAW260" s="43"/>
      <c r="AAX260" s="43"/>
      <c r="AAY260" s="43"/>
      <c r="AAZ260" s="43"/>
      <c r="ABA260" s="43"/>
      <c r="ABB260" s="43"/>
      <c r="ABC260" s="43"/>
      <c r="ABD260" s="43"/>
      <c r="ABE260" s="43"/>
      <c r="ABF260" s="43"/>
      <c r="ABG260" s="43"/>
      <c r="ABH260" s="43"/>
      <c r="ABI260" s="43"/>
      <c r="ABJ260" s="43"/>
      <c r="ABK260" s="43"/>
      <c r="ABL260" s="43"/>
      <c r="ABM260" s="43"/>
      <c r="ABN260" s="43"/>
      <c r="ABO260" s="43"/>
      <c r="ABP260" s="43"/>
      <c r="ABQ260" s="43"/>
      <c r="ABR260" s="43"/>
      <c r="ABS260" s="43"/>
      <c r="ABT260" s="43"/>
      <c r="ABU260" s="43"/>
      <c r="ABV260" s="43"/>
      <c r="ABW260" s="43"/>
      <c r="ABX260" s="43"/>
      <c r="ABY260" s="43"/>
      <c r="ABZ260" s="43"/>
      <c r="ACA260" s="43"/>
      <c r="ACB260" s="43"/>
      <c r="ACC260" s="43"/>
      <c r="ACD260" s="43"/>
      <c r="ACE260" s="43"/>
      <c r="ACF260" s="43"/>
      <c r="ACG260" s="43"/>
      <c r="ACH260" s="43"/>
      <c r="ACI260" s="43"/>
      <c r="ACJ260" s="43"/>
      <c r="ACK260" s="43"/>
      <c r="ACL260" s="43"/>
      <c r="ACM260" s="43"/>
      <c r="ACN260" s="43"/>
      <c r="ACO260" s="43"/>
      <c r="ACP260" s="43"/>
      <c r="ACQ260" s="43"/>
      <c r="ACR260" s="43"/>
      <c r="ACS260" s="43"/>
      <c r="ACT260" s="43"/>
      <c r="ACU260" s="43"/>
      <c r="ACV260" s="43"/>
      <c r="ACW260" s="43"/>
      <c r="ACX260" s="43"/>
      <c r="ACY260" s="43"/>
      <c r="ACZ260" s="43"/>
      <c r="ADA260" s="43"/>
      <c r="ADB260" s="43"/>
      <c r="ADC260" s="43"/>
      <c r="ADD260" s="43"/>
      <c r="ADE260" s="43"/>
      <c r="ADF260" s="43"/>
      <c r="ADG260" s="43"/>
      <c r="ADH260" s="43"/>
      <c r="ADI260" s="43"/>
      <c r="ADJ260" s="43"/>
      <c r="ADK260" s="43"/>
      <c r="ADL260" s="43"/>
      <c r="ADM260" s="43"/>
      <c r="ADN260" s="43"/>
      <c r="ADO260" s="43"/>
      <c r="ADP260" s="43"/>
      <c r="ADQ260" s="43"/>
      <c r="ADR260" s="43"/>
      <c r="ADS260" s="43"/>
      <c r="ADT260" s="43"/>
      <c r="ADU260" s="43"/>
      <c r="ADV260" s="43"/>
      <c r="ADW260" s="43"/>
      <c r="ADX260" s="43"/>
      <c r="ADY260" s="43"/>
      <c r="ADZ260" s="43"/>
      <c r="AEA260" s="43"/>
      <c r="AEB260" s="43"/>
      <c r="AEC260" s="43"/>
      <c r="AED260" s="43"/>
      <c r="AEE260" s="43"/>
      <c r="AEF260" s="43"/>
      <c r="AEG260" s="43"/>
      <c r="AEH260" s="43"/>
      <c r="AEI260" s="43"/>
      <c r="AEJ260" s="43"/>
      <c r="AEK260" s="43"/>
      <c r="AEL260" s="43"/>
      <c r="AEM260" s="43"/>
      <c r="AEN260" s="43"/>
      <c r="AEO260" s="43"/>
      <c r="AEP260" s="43"/>
      <c r="AEQ260" s="43"/>
      <c r="AER260" s="43"/>
      <c r="AES260" s="43"/>
      <c r="AET260" s="43"/>
      <c r="AEU260" s="43"/>
      <c r="AEV260" s="43"/>
      <c r="AEW260" s="43"/>
      <c r="AEX260" s="43"/>
      <c r="AEY260" s="43"/>
      <c r="AEZ260" s="43"/>
      <c r="AFA260" s="43"/>
      <c r="AFB260" s="43"/>
      <c r="AFC260" s="43"/>
      <c r="AFD260" s="43"/>
      <c r="AFE260" s="43"/>
      <c r="AFF260" s="43"/>
      <c r="AFG260" s="43"/>
      <c r="AFH260" s="43"/>
      <c r="AFI260" s="43"/>
      <c r="AFJ260" s="43"/>
      <c r="AFK260" s="43"/>
      <c r="AFL260" s="43"/>
      <c r="AFM260" s="43"/>
      <c r="AFN260" s="43"/>
      <c r="AFO260" s="43"/>
      <c r="AFP260" s="43"/>
      <c r="AFQ260" s="43"/>
      <c r="AFR260" s="43"/>
      <c r="AFS260" s="43"/>
      <c r="AFT260" s="43"/>
      <c r="AFU260" s="43"/>
      <c r="AFV260" s="43"/>
      <c r="AFW260" s="43"/>
      <c r="AFX260" s="43"/>
      <c r="AFY260" s="43"/>
      <c r="AFZ260" s="43"/>
      <c r="AGA260" s="43"/>
      <c r="AGB260" s="43"/>
      <c r="AGC260" s="43"/>
      <c r="AGD260" s="43"/>
      <c r="AGE260" s="43"/>
      <c r="AGF260" s="43"/>
      <c r="AGG260" s="43"/>
      <c r="AGH260" s="43"/>
      <c r="AGI260" s="43"/>
      <c r="AGJ260" s="43"/>
      <c r="AGK260" s="43"/>
      <c r="AGL260" s="43"/>
      <c r="AGM260" s="43"/>
      <c r="AGN260" s="43"/>
      <c r="AGO260" s="43"/>
      <c r="AGP260" s="43"/>
      <c r="AGQ260" s="43"/>
      <c r="AGR260" s="43"/>
      <c r="AGS260" s="43"/>
      <c r="AGT260" s="43"/>
      <c r="AGU260" s="43"/>
      <c r="AGV260" s="43"/>
      <c r="AGW260" s="43"/>
      <c r="AGX260" s="43"/>
      <c r="AGY260" s="43"/>
      <c r="AGZ260" s="43"/>
      <c r="AHA260" s="43"/>
      <c r="AHB260" s="43"/>
      <c r="AHC260" s="43"/>
      <c r="AHD260" s="43"/>
      <c r="AHE260" s="43"/>
      <c r="AHF260" s="43"/>
      <c r="AHG260" s="43"/>
      <c r="AHH260" s="43"/>
      <c r="AHI260" s="43"/>
      <c r="AHJ260" s="43"/>
      <c r="AHK260" s="43"/>
      <c r="AHL260" s="43"/>
      <c r="AHM260" s="43"/>
      <c r="AHN260" s="43"/>
      <c r="AHO260" s="43"/>
      <c r="AHP260" s="43"/>
      <c r="AHQ260" s="43"/>
      <c r="AHR260" s="43"/>
      <c r="AHS260" s="43"/>
      <c r="AHT260" s="43"/>
      <c r="AHU260" s="43"/>
      <c r="AHV260" s="43"/>
      <c r="AHW260" s="43"/>
      <c r="AHX260" s="43"/>
      <c r="AHY260" s="43"/>
      <c r="AHZ260" s="43"/>
      <c r="AIA260" s="43"/>
      <c r="AIB260" s="43"/>
      <c r="AIC260" s="43"/>
      <c r="AID260" s="43"/>
      <c r="AIE260" s="43"/>
      <c r="AIF260" s="43"/>
      <c r="AIG260" s="43"/>
      <c r="AIH260" s="43"/>
      <c r="AII260" s="43"/>
      <c r="AIJ260" s="43"/>
      <c r="AIK260" s="43"/>
      <c r="AIL260" s="43"/>
      <c r="AIM260" s="43"/>
      <c r="AIN260" s="43"/>
      <c r="AIO260" s="43"/>
      <c r="AIP260" s="43"/>
      <c r="AIQ260" s="43"/>
      <c r="AIR260" s="43"/>
      <c r="AIS260" s="43"/>
      <c r="AIT260" s="43"/>
      <c r="AIU260" s="43"/>
      <c r="AIV260" s="43"/>
      <c r="AIW260" s="43"/>
      <c r="AIX260" s="43"/>
      <c r="AIY260" s="43"/>
      <c r="AIZ260" s="43"/>
      <c r="AJA260" s="43"/>
      <c r="AJB260" s="43"/>
      <c r="AJC260" s="43"/>
      <c r="AJD260" s="43"/>
      <c r="AJE260" s="43"/>
      <c r="AJF260" s="43"/>
      <c r="AJG260" s="43"/>
      <c r="AJH260" s="43"/>
      <c r="AJI260" s="43"/>
      <c r="AJJ260" s="43"/>
      <c r="AJK260" s="43"/>
      <c r="AJL260" s="43"/>
      <c r="AJM260" s="43"/>
      <c r="AJN260" s="43"/>
      <c r="AJO260" s="43"/>
      <c r="AJP260" s="43"/>
      <c r="AJQ260" s="43"/>
      <c r="AJR260" s="43"/>
      <c r="AJS260" s="43"/>
      <c r="AJT260" s="43"/>
      <c r="AJU260" s="43"/>
      <c r="AJV260" s="43"/>
      <c r="AJW260" s="43"/>
      <c r="AJX260" s="43"/>
      <c r="AJY260" s="43"/>
      <c r="AJZ260" s="43"/>
      <c r="AKA260" s="43"/>
      <c r="AKB260" s="43"/>
      <c r="AKC260" s="43"/>
      <c r="AKD260" s="43"/>
      <c r="AKE260" s="43"/>
      <c r="AKF260" s="43"/>
      <c r="AKG260" s="43"/>
      <c r="AKH260" s="43"/>
      <c r="AKI260" s="43"/>
      <c r="AKJ260" s="43"/>
      <c r="AKK260" s="43"/>
      <c r="AKL260" s="43"/>
      <c r="AKM260" s="43"/>
      <c r="AKN260" s="43"/>
      <c r="AKO260" s="43"/>
      <c r="AKP260" s="43"/>
      <c r="AKQ260" s="43"/>
      <c r="AKR260" s="43"/>
      <c r="AKS260" s="43"/>
      <c r="AKT260" s="43"/>
      <c r="AKU260" s="43"/>
      <c r="AKV260" s="43"/>
      <c r="AKW260" s="43"/>
      <c r="AKX260" s="43"/>
      <c r="AKY260" s="43"/>
      <c r="AKZ260" s="43"/>
      <c r="ALA260" s="43"/>
      <c r="ALB260" s="43"/>
      <c r="ALC260" s="43"/>
      <c r="ALD260" s="43"/>
      <c r="ALE260" s="43"/>
      <c r="ALF260" s="43"/>
      <c r="ALG260" s="43"/>
      <c r="ALH260" s="43"/>
      <c r="ALI260" s="43"/>
      <c r="ALJ260" s="43"/>
      <c r="ALK260" s="43"/>
      <c r="ALL260" s="43"/>
      <c r="ALM260" s="43"/>
      <c r="ALN260" s="43"/>
      <c r="ALO260" s="43"/>
      <c r="ALP260" s="43"/>
      <c r="ALQ260" s="43"/>
      <c r="ALR260" s="43"/>
      <c r="ALS260" s="43"/>
      <c r="ALT260" s="43"/>
      <c r="ALU260" s="43"/>
      <c r="ALV260" s="43"/>
      <c r="ALW260" s="43"/>
      <c r="ALX260" s="43"/>
      <c r="ALY260" s="43"/>
      <c r="ALZ260" s="43"/>
      <c r="AMA260" s="43"/>
      <c r="AMB260" s="43"/>
      <c r="AMC260" s="43"/>
      <c r="AMD260" s="43"/>
      <c r="AME260" s="43"/>
      <c r="AMF260" s="43"/>
      <c r="AMG260" s="43"/>
      <c r="AMH260" s="43"/>
      <c r="AMI260" s="43"/>
      <c r="AMJ260" s="43"/>
      <c r="AMK260" s="43"/>
      <c r="AML260" s="43"/>
      <c r="AMM260" s="43"/>
      <c r="AMN260" s="43"/>
      <c r="AMO260" s="43"/>
      <c r="AMP260" s="43"/>
      <c r="AMQ260" s="43"/>
      <c r="AMR260" s="43"/>
      <c r="AMS260" s="43"/>
      <c r="AMT260" s="43"/>
    </row>
    <row r="261" spans="1:1034" hidden="1" x14ac:dyDescent="0.2">
      <c r="A261" s="364"/>
      <c r="B261" s="48">
        <v>59</v>
      </c>
      <c r="C261" s="49" t="s">
        <v>183</v>
      </c>
      <c r="D261" s="389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  <c r="MZ261" s="43"/>
      <c r="NA261" s="43"/>
      <c r="NB261" s="43"/>
      <c r="NC261" s="43"/>
      <c r="ND261" s="43"/>
      <c r="NE261" s="43"/>
      <c r="NF261" s="43"/>
      <c r="NG261" s="43"/>
      <c r="NH261" s="43"/>
      <c r="NI261" s="43"/>
      <c r="NJ261" s="43"/>
      <c r="NK261" s="43"/>
      <c r="NL261" s="43"/>
      <c r="NM261" s="43"/>
      <c r="NN261" s="43"/>
      <c r="NO261" s="43"/>
      <c r="NP261" s="43"/>
      <c r="NQ261" s="43"/>
      <c r="NR261" s="43"/>
      <c r="NS261" s="43"/>
      <c r="NT261" s="43"/>
      <c r="NU261" s="43"/>
      <c r="NV261" s="43"/>
      <c r="NW261" s="43"/>
      <c r="NX261" s="43"/>
      <c r="NY261" s="43"/>
      <c r="NZ261" s="43"/>
      <c r="OA261" s="43"/>
      <c r="OB261" s="43"/>
      <c r="OC261" s="43"/>
      <c r="OD261" s="43"/>
      <c r="OE261" s="43"/>
      <c r="OF261" s="43"/>
      <c r="OG261" s="43"/>
      <c r="OH261" s="43"/>
      <c r="OI261" s="43"/>
      <c r="OJ261" s="43"/>
      <c r="OK261" s="43"/>
      <c r="OL261" s="43"/>
      <c r="OM261" s="43"/>
      <c r="ON261" s="43"/>
      <c r="OO261" s="43"/>
      <c r="OP261" s="43"/>
      <c r="OQ261" s="43"/>
      <c r="OR261" s="43"/>
      <c r="OS261" s="43"/>
      <c r="OT261" s="43"/>
      <c r="OU261" s="43"/>
      <c r="OV261" s="43"/>
      <c r="OW261" s="43"/>
      <c r="OX261" s="43"/>
      <c r="OY261" s="43"/>
      <c r="OZ261" s="43"/>
      <c r="PA261" s="43"/>
      <c r="PB261" s="43"/>
      <c r="PC261" s="43"/>
      <c r="PD261" s="43"/>
      <c r="PE261" s="43"/>
      <c r="PF261" s="43"/>
      <c r="PG261" s="43"/>
      <c r="PH261" s="43"/>
      <c r="PI261" s="43"/>
      <c r="PJ261" s="43"/>
      <c r="PK261" s="43"/>
      <c r="PL261" s="43"/>
      <c r="PM261" s="43"/>
      <c r="PN261" s="43"/>
      <c r="PO261" s="43"/>
      <c r="PP261" s="43"/>
      <c r="PQ261" s="43"/>
      <c r="PR261" s="43"/>
      <c r="PS261" s="43"/>
      <c r="PT261" s="43"/>
      <c r="PU261" s="43"/>
      <c r="PV261" s="43"/>
      <c r="PW261" s="43"/>
      <c r="PX261" s="43"/>
      <c r="PY261" s="43"/>
      <c r="PZ261" s="43"/>
      <c r="QA261" s="43"/>
      <c r="QB261" s="43"/>
      <c r="QC261" s="43"/>
      <c r="QD261" s="43"/>
      <c r="QE261" s="43"/>
      <c r="QF261" s="43"/>
      <c r="QG261" s="43"/>
      <c r="QH261" s="43"/>
      <c r="QI261" s="43"/>
      <c r="QJ261" s="43"/>
      <c r="QK261" s="43"/>
      <c r="QL261" s="43"/>
      <c r="QM261" s="43"/>
      <c r="QN261" s="43"/>
      <c r="QO261" s="43"/>
      <c r="QP261" s="43"/>
      <c r="QQ261" s="43"/>
      <c r="QR261" s="43"/>
      <c r="QS261" s="43"/>
      <c r="QT261" s="43"/>
      <c r="QU261" s="43"/>
      <c r="QV261" s="43"/>
      <c r="QW261" s="43"/>
      <c r="QX261" s="43"/>
      <c r="QY261" s="43"/>
      <c r="QZ261" s="43"/>
      <c r="RA261" s="43"/>
      <c r="RB261" s="43"/>
      <c r="RC261" s="43"/>
      <c r="RD261" s="43"/>
      <c r="RE261" s="43"/>
      <c r="RF261" s="43"/>
      <c r="RG261" s="43"/>
      <c r="RH261" s="43"/>
      <c r="RI261" s="43"/>
      <c r="RJ261" s="43"/>
      <c r="RK261" s="43"/>
      <c r="RL261" s="43"/>
      <c r="RM261" s="43"/>
      <c r="RN261" s="43"/>
      <c r="RO261" s="43"/>
      <c r="RP261" s="43"/>
      <c r="RQ261" s="43"/>
      <c r="RR261" s="43"/>
      <c r="RS261" s="43"/>
      <c r="RT261" s="43"/>
      <c r="RU261" s="43"/>
      <c r="RV261" s="43"/>
      <c r="RW261" s="43"/>
      <c r="RX261" s="43"/>
      <c r="RY261" s="43"/>
      <c r="RZ261" s="43"/>
      <c r="SA261" s="43"/>
      <c r="SB261" s="43"/>
      <c r="SC261" s="43"/>
      <c r="SD261" s="43"/>
      <c r="SE261" s="43"/>
      <c r="SF261" s="43"/>
      <c r="SG261" s="43"/>
      <c r="SH261" s="43"/>
      <c r="SI261" s="43"/>
      <c r="SJ261" s="43"/>
      <c r="SK261" s="43"/>
      <c r="SL261" s="43"/>
      <c r="SM261" s="43"/>
      <c r="SN261" s="43"/>
      <c r="SO261" s="43"/>
      <c r="SP261" s="43"/>
      <c r="SQ261" s="43"/>
      <c r="SR261" s="43"/>
      <c r="SS261" s="43"/>
      <c r="ST261" s="43"/>
      <c r="SU261" s="43"/>
      <c r="SV261" s="43"/>
      <c r="SW261" s="43"/>
      <c r="SX261" s="43"/>
      <c r="SY261" s="43"/>
      <c r="SZ261" s="43"/>
      <c r="TA261" s="43"/>
      <c r="TB261" s="43"/>
      <c r="TC261" s="43"/>
      <c r="TD261" s="43"/>
      <c r="TE261" s="43"/>
      <c r="TF261" s="43"/>
      <c r="TG261" s="43"/>
      <c r="TH261" s="43"/>
      <c r="TI261" s="43"/>
      <c r="TJ261" s="43"/>
      <c r="TK261" s="43"/>
      <c r="TL261" s="43"/>
      <c r="TM261" s="43"/>
      <c r="TN261" s="43"/>
      <c r="TO261" s="43"/>
      <c r="TP261" s="43"/>
      <c r="TQ261" s="43"/>
      <c r="TR261" s="43"/>
      <c r="TS261" s="43"/>
      <c r="TT261" s="43"/>
      <c r="TU261" s="43"/>
      <c r="TV261" s="43"/>
      <c r="TW261" s="43"/>
      <c r="TX261" s="43"/>
      <c r="TY261" s="43"/>
      <c r="TZ261" s="43"/>
      <c r="UA261" s="43"/>
      <c r="UB261" s="43"/>
      <c r="UC261" s="43"/>
      <c r="UD261" s="43"/>
      <c r="UE261" s="43"/>
      <c r="UF261" s="43"/>
      <c r="UG261" s="43"/>
      <c r="UH261" s="43"/>
      <c r="UI261" s="43"/>
      <c r="UJ261" s="43"/>
      <c r="UK261" s="43"/>
      <c r="UL261" s="43"/>
      <c r="UM261" s="43"/>
      <c r="UN261" s="43"/>
      <c r="UO261" s="43"/>
      <c r="UP261" s="43"/>
      <c r="UQ261" s="43"/>
      <c r="UR261" s="43"/>
      <c r="US261" s="43"/>
      <c r="UT261" s="43"/>
      <c r="UU261" s="43"/>
      <c r="UV261" s="43"/>
      <c r="UW261" s="43"/>
      <c r="UX261" s="43"/>
      <c r="UY261" s="43"/>
      <c r="UZ261" s="43"/>
      <c r="VA261" s="43"/>
      <c r="VB261" s="43"/>
      <c r="VC261" s="43"/>
      <c r="VD261" s="43"/>
      <c r="VE261" s="43"/>
      <c r="VF261" s="43"/>
      <c r="VG261" s="43"/>
      <c r="VH261" s="43"/>
      <c r="VI261" s="43"/>
      <c r="VJ261" s="43"/>
      <c r="VK261" s="43"/>
      <c r="VL261" s="43"/>
      <c r="VM261" s="43"/>
      <c r="VN261" s="43"/>
      <c r="VO261" s="43"/>
      <c r="VP261" s="43"/>
      <c r="VQ261" s="43"/>
      <c r="VR261" s="43"/>
      <c r="VS261" s="43"/>
      <c r="VT261" s="43"/>
      <c r="VU261" s="43"/>
      <c r="VV261" s="43"/>
      <c r="VW261" s="43"/>
      <c r="VX261" s="43"/>
      <c r="VY261" s="43"/>
      <c r="VZ261" s="43"/>
      <c r="WA261" s="43"/>
      <c r="WB261" s="43"/>
      <c r="WC261" s="43"/>
      <c r="WD261" s="43"/>
      <c r="WE261" s="43"/>
      <c r="WF261" s="43"/>
      <c r="WG261" s="43"/>
      <c r="WH261" s="43"/>
      <c r="WI261" s="43"/>
      <c r="WJ261" s="43"/>
      <c r="WK261" s="43"/>
      <c r="WL261" s="43"/>
      <c r="WM261" s="43"/>
      <c r="WN261" s="43"/>
      <c r="WO261" s="43"/>
      <c r="WP261" s="43"/>
      <c r="WQ261" s="43"/>
      <c r="WR261" s="43"/>
      <c r="WS261" s="43"/>
      <c r="WT261" s="43"/>
      <c r="WU261" s="43"/>
      <c r="WV261" s="43"/>
      <c r="WW261" s="43"/>
      <c r="WX261" s="43"/>
      <c r="WY261" s="43"/>
      <c r="WZ261" s="43"/>
      <c r="XA261" s="43"/>
      <c r="XB261" s="43"/>
      <c r="XC261" s="43"/>
      <c r="XD261" s="43"/>
      <c r="XE261" s="43"/>
      <c r="XF261" s="43"/>
      <c r="XG261" s="43"/>
      <c r="XH261" s="43"/>
      <c r="XI261" s="43"/>
      <c r="XJ261" s="43"/>
      <c r="XK261" s="43"/>
      <c r="XL261" s="43"/>
      <c r="XM261" s="43"/>
      <c r="XN261" s="43"/>
      <c r="XO261" s="43"/>
      <c r="XP261" s="43"/>
      <c r="XQ261" s="43"/>
      <c r="XR261" s="43"/>
      <c r="XS261" s="43"/>
      <c r="XT261" s="43"/>
      <c r="XU261" s="43"/>
      <c r="XV261" s="43"/>
      <c r="XW261" s="43"/>
      <c r="XX261" s="43"/>
      <c r="XY261" s="43"/>
      <c r="XZ261" s="43"/>
      <c r="YA261" s="43"/>
      <c r="YB261" s="43"/>
      <c r="YC261" s="43"/>
      <c r="YD261" s="43"/>
      <c r="YE261" s="43"/>
      <c r="YF261" s="43"/>
      <c r="YG261" s="43"/>
      <c r="YH261" s="43"/>
      <c r="YI261" s="43"/>
      <c r="YJ261" s="43"/>
      <c r="YK261" s="43"/>
      <c r="YL261" s="43"/>
      <c r="YM261" s="43"/>
      <c r="YN261" s="43"/>
      <c r="YO261" s="43"/>
      <c r="YP261" s="43"/>
      <c r="YQ261" s="43"/>
      <c r="YR261" s="43"/>
      <c r="YS261" s="43"/>
      <c r="YT261" s="43"/>
      <c r="YU261" s="43"/>
      <c r="YV261" s="43"/>
      <c r="YW261" s="43"/>
      <c r="YX261" s="43"/>
      <c r="YY261" s="43"/>
      <c r="YZ261" s="43"/>
      <c r="ZA261" s="43"/>
      <c r="ZB261" s="43"/>
      <c r="ZC261" s="43"/>
      <c r="ZD261" s="43"/>
      <c r="ZE261" s="43"/>
      <c r="ZF261" s="43"/>
      <c r="ZG261" s="43"/>
      <c r="ZH261" s="43"/>
      <c r="ZI261" s="43"/>
      <c r="ZJ261" s="43"/>
      <c r="ZK261" s="43"/>
      <c r="ZL261" s="43"/>
      <c r="ZM261" s="43"/>
      <c r="ZN261" s="43"/>
      <c r="ZO261" s="43"/>
      <c r="ZP261" s="43"/>
      <c r="ZQ261" s="43"/>
      <c r="ZR261" s="43"/>
      <c r="ZS261" s="43"/>
      <c r="ZT261" s="43"/>
      <c r="ZU261" s="43"/>
      <c r="ZV261" s="43"/>
      <c r="ZW261" s="43"/>
      <c r="ZX261" s="43"/>
      <c r="ZY261" s="43"/>
      <c r="ZZ261" s="43"/>
      <c r="AAA261" s="43"/>
      <c r="AAB261" s="43"/>
      <c r="AAC261" s="43"/>
      <c r="AAD261" s="43"/>
      <c r="AAE261" s="43"/>
      <c r="AAF261" s="43"/>
      <c r="AAG261" s="43"/>
      <c r="AAH261" s="43"/>
      <c r="AAI261" s="43"/>
      <c r="AAJ261" s="43"/>
      <c r="AAK261" s="43"/>
      <c r="AAL261" s="43"/>
      <c r="AAM261" s="43"/>
      <c r="AAN261" s="43"/>
      <c r="AAO261" s="43"/>
      <c r="AAP261" s="43"/>
      <c r="AAQ261" s="43"/>
      <c r="AAR261" s="43"/>
      <c r="AAS261" s="43"/>
      <c r="AAT261" s="43"/>
      <c r="AAU261" s="43"/>
      <c r="AAV261" s="43"/>
      <c r="AAW261" s="43"/>
      <c r="AAX261" s="43"/>
      <c r="AAY261" s="43"/>
      <c r="AAZ261" s="43"/>
      <c r="ABA261" s="43"/>
      <c r="ABB261" s="43"/>
      <c r="ABC261" s="43"/>
      <c r="ABD261" s="43"/>
      <c r="ABE261" s="43"/>
      <c r="ABF261" s="43"/>
      <c r="ABG261" s="43"/>
      <c r="ABH261" s="43"/>
      <c r="ABI261" s="43"/>
      <c r="ABJ261" s="43"/>
      <c r="ABK261" s="43"/>
      <c r="ABL261" s="43"/>
      <c r="ABM261" s="43"/>
      <c r="ABN261" s="43"/>
      <c r="ABO261" s="43"/>
      <c r="ABP261" s="43"/>
      <c r="ABQ261" s="43"/>
      <c r="ABR261" s="43"/>
      <c r="ABS261" s="43"/>
      <c r="ABT261" s="43"/>
      <c r="ABU261" s="43"/>
      <c r="ABV261" s="43"/>
      <c r="ABW261" s="43"/>
      <c r="ABX261" s="43"/>
      <c r="ABY261" s="43"/>
      <c r="ABZ261" s="43"/>
      <c r="ACA261" s="43"/>
      <c r="ACB261" s="43"/>
      <c r="ACC261" s="43"/>
      <c r="ACD261" s="43"/>
      <c r="ACE261" s="43"/>
      <c r="ACF261" s="43"/>
      <c r="ACG261" s="43"/>
      <c r="ACH261" s="43"/>
      <c r="ACI261" s="43"/>
      <c r="ACJ261" s="43"/>
      <c r="ACK261" s="43"/>
      <c r="ACL261" s="43"/>
      <c r="ACM261" s="43"/>
      <c r="ACN261" s="43"/>
      <c r="ACO261" s="43"/>
      <c r="ACP261" s="43"/>
      <c r="ACQ261" s="43"/>
      <c r="ACR261" s="43"/>
      <c r="ACS261" s="43"/>
      <c r="ACT261" s="43"/>
      <c r="ACU261" s="43"/>
      <c r="ACV261" s="43"/>
      <c r="ACW261" s="43"/>
      <c r="ACX261" s="43"/>
      <c r="ACY261" s="43"/>
      <c r="ACZ261" s="43"/>
      <c r="ADA261" s="43"/>
      <c r="ADB261" s="43"/>
      <c r="ADC261" s="43"/>
      <c r="ADD261" s="43"/>
      <c r="ADE261" s="43"/>
      <c r="ADF261" s="43"/>
      <c r="ADG261" s="43"/>
      <c r="ADH261" s="43"/>
      <c r="ADI261" s="43"/>
      <c r="ADJ261" s="43"/>
      <c r="ADK261" s="43"/>
      <c r="ADL261" s="43"/>
      <c r="ADM261" s="43"/>
      <c r="ADN261" s="43"/>
      <c r="ADO261" s="43"/>
      <c r="ADP261" s="43"/>
      <c r="ADQ261" s="43"/>
      <c r="ADR261" s="43"/>
      <c r="ADS261" s="43"/>
      <c r="ADT261" s="43"/>
      <c r="ADU261" s="43"/>
      <c r="ADV261" s="43"/>
      <c r="ADW261" s="43"/>
      <c r="ADX261" s="43"/>
      <c r="ADY261" s="43"/>
      <c r="ADZ261" s="43"/>
      <c r="AEA261" s="43"/>
      <c r="AEB261" s="43"/>
      <c r="AEC261" s="43"/>
      <c r="AED261" s="43"/>
      <c r="AEE261" s="43"/>
      <c r="AEF261" s="43"/>
      <c r="AEG261" s="43"/>
      <c r="AEH261" s="43"/>
      <c r="AEI261" s="43"/>
      <c r="AEJ261" s="43"/>
      <c r="AEK261" s="43"/>
      <c r="AEL261" s="43"/>
      <c r="AEM261" s="43"/>
      <c r="AEN261" s="43"/>
      <c r="AEO261" s="43"/>
      <c r="AEP261" s="43"/>
      <c r="AEQ261" s="43"/>
      <c r="AER261" s="43"/>
      <c r="AES261" s="43"/>
      <c r="AET261" s="43"/>
      <c r="AEU261" s="43"/>
      <c r="AEV261" s="43"/>
      <c r="AEW261" s="43"/>
      <c r="AEX261" s="43"/>
      <c r="AEY261" s="43"/>
      <c r="AEZ261" s="43"/>
      <c r="AFA261" s="43"/>
      <c r="AFB261" s="43"/>
      <c r="AFC261" s="43"/>
      <c r="AFD261" s="43"/>
      <c r="AFE261" s="43"/>
      <c r="AFF261" s="43"/>
      <c r="AFG261" s="43"/>
      <c r="AFH261" s="43"/>
      <c r="AFI261" s="43"/>
      <c r="AFJ261" s="43"/>
      <c r="AFK261" s="43"/>
      <c r="AFL261" s="43"/>
      <c r="AFM261" s="43"/>
      <c r="AFN261" s="43"/>
      <c r="AFO261" s="43"/>
      <c r="AFP261" s="43"/>
      <c r="AFQ261" s="43"/>
      <c r="AFR261" s="43"/>
      <c r="AFS261" s="43"/>
      <c r="AFT261" s="43"/>
      <c r="AFU261" s="43"/>
      <c r="AFV261" s="43"/>
      <c r="AFW261" s="43"/>
      <c r="AFX261" s="43"/>
      <c r="AFY261" s="43"/>
      <c r="AFZ261" s="43"/>
      <c r="AGA261" s="43"/>
      <c r="AGB261" s="43"/>
      <c r="AGC261" s="43"/>
      <c r="AGD261" s="43"/>
      <c r="AGE261" s="43"/>
      <c r="AGF261" s="43"/>
      <c r="AGG261" s="43"/>
      <c r="AGH261" s="43"/>
      <c r="AGI261" s="43"/>
      <c r="AGJ261" s="43"/>
      <c r="AGK261" s="43"/>
      <c r="AGL261" s="43"/>
      <c r="AGM261" s="43"/>
      <c r="AGN261" s="43"/>
      <c r="AGO261" s="43"/>
      <c r="AGP261" s="43"/>
      <c r="AGQ261" s="43"/>
      <c r="AGR261" s="43"/>
      <c r="AGS261" s="43"/>
      <c r="AGT261" s="43"/>
      <c r="AGU261" s="43"/>
      <c r="AGV261" s="43"/>
      <c r="AGW261" s="43"/>
      <c r="AGX261" s="43"/>
      <c r="AGY261" s="43"/>
      <c r="AGZ261" s="43"/>
      <c r="AHA261" s="43"/>
      <c r="AHB261" s="43"/>
      <c r="AHC261" s="43"/>
      <c r="AHD261" s="43"/>
      <c r="AHE261" s="43"/>
      <c r="AHF261" s="43"/>
      <c r="AHG261" s="43"/>
      <c r="AHH261" s="43"/>
      <c r="AHI261" s="43"/>
      <c r="AHJ261" s="43"/>
      <c r="AHK261" s="43"/>
      <c r="AHL261" s="43"/>
      <c r="AHM261" s="43"/>
      <c r="AHN261" s="43"/>
      <c r="AHO261" s="43"/>
      <c r="AHP261" s="43"/>
      <c r="AHQ261" s="43"/>
      <c r="AHR261" s="43"/>
      <c r="AHS261" s="43"/>
      <c r="AHT261" s="43"/>
      <c r="AHU261" s="43"/>
      <c r="AHV261" s="43"/>
      <c r="AHW261" s="43"/>
      <c r="AHX261" s="43"/>
      <c r="AHY261" s="43"/>
      <c r="AHZ261" s="43"/>
      <c r="AIA261" s="43"/>
      <c r="AIB261" s="43"/>
      <c r="AIC261" s="43"/>
      <c r="AID261" s="43"/>
      <c r="AIE261" s="43"/>
      <c r="AIF261" s="43"/>
      <c r="AIG261" s="43"/>
      <c r="AIH261" s="43"/>
      <c r="AII261" s="43"/>
      <c r="AIJ261" s="43"/>
      <c r="AIK261" s="43"/>
      <c r="AIL261" s="43"/>
      <c r="AIM261" s="43"/>
      <c r="AIN261" s="43"/>
      <c r="AIO261" s="43"/>
      <c r="AIP261" s="43"/>
      <c r="AIQ261" s="43"/>
      <c r="AIR261" s="43"/>
      <c r="AIS261" s="43"/>
      <c r="AIT261" s="43"/>
      <c r="AIU261" s="43"/>
      <c r="AIV261" s="43"/>
      <c r="AIW261" s="43"/>
      <c r="AIX261" s="43"/>
      <c r="AIY261" s="43"/>
      <c r="AIZ261" s="43"/>
      <c r="AJA261" s="43"/>
      <c r="AJB261" s="43"/>
      <c r="AJC261" s="43"/>
      <c r="AJD261" s="43"/>
      <c r="AJE261" s="43"/>
      <c r="AJF261" s="43"/>
      <c r="AJG261" s="43"/>
      <c r="AJH261" s="43"/>
      <c r="AJI261" s="43"/>
      <c r="AJJ261" s="43"/>
      <c r="AJK261" s="43"/>
      <c r="AJL261" s="43"/>
      <c r="AJM261" s="43"/>
      <c r="AJN261" s="43"/>
      <c r="AJO261" s="43"/>
      <c r="AJP261" s="43"/>
      <c r="AJQ261" s="43"/>
      <c r="AJR261" s="43"/>
      <c r="AJS261" s="43"/>
      <c r="AJT261" s="43"/>
      <c r="AJU261" s="43"/>
      <c r="AJV261" s="43"/>
      <c r="AJW261" s="43"/>
      <c r="AJX261" s="43"/>
      <c r="AJY261" s="43"/>
      <c r="AJZ261" s="43"/>
      <c r="AKA261" s="43"/>
      <c r="AKB261" s="43"/>
      <c r="AKC261" s="43"/>
      <c r="AKD261" s="43"/>
      <c r="AKE261" s="43"/>
      <c r="AKF261" s="43"/>
      <c r="AKG261" s="43"/>
      <c r="AKH261" s="43"/>
      <c r="AKI261" s="43"/>
      <c r="AKJ261" s="43"/>
      <c r="AKK261" s="43"/>
      <c r="AKL261" s="43"/>
      <c r="AKM261" s="43"/>
      <c r="AKN261" s="43"/>
      <c r="AKO261" s="43"/>
      <c r="AKP261" s="43"/>
      <c r="AKQ261" s="43"/>
      <c r="AKR261" s="43"/>
      <c r="AKS261" s="43"/>
      <c r="AKT261" s="43"/>
      <c r="AKU261" s="43"/>
      <c r="AKV261" s="43"/>
      <c r="AKW261" s="43"/>
      <c r="AKX261" s="43"/>
      <c r="AKY261" s="43"/>
      <c r="AKZ261" s="43"/>
      <c r="ALA261" s="43"/>
      <c r="ALB261" s="43"/>
      <c r="ALC261" s="43"/>
      <c r="ALD261" s="43"/>
      <c r="ALE261" s="43"/>
      <c r="ALF261" s="43"/>
      <c r="ALG261" s="43"/>
      <c r="ALH261" s="43"/>
      <c r="ALI261" s="43"/>
      <c r="ALJ261" s="43"/>
      <c r="ALK261" s="43"/>
      <c r="ALL261" s="43"/>
      <c r="ALM261" s="43"/>
      <c r="ALN261" s="43"/>
      <c r="ALO261" s="43"/>
      <c r="ALP261" s="43"/>
      <c r="ALQ261" s="43"/>
      <c r="ALR261" s="43"/>
      <c r="ALS261" s="43"/>
      <c r="ALT261" s="43"/>
      <c r="ALU261" s="43"/>
      <c r="ALV261" s="43"/>
      <c r="ALW261" s="43"/>
      <c r="ALX261" s="43"/>
      <c r="ALY261" s="43"/>
      <c r="ALZ261" s="43"/>
      <c r="AMA261" s="43"/>
      <c r="AMB261" s="43"/>
      <c r="AMC261" s="43"/>
      <c r="AMD261" s="43"/>
      <c r="AME261" s="43"/>
      <c r="AMF261" s="43"/>
      <c r="AMG261" s="43"/>
      <c r="AMH261" s="43"/>
      <c r="AMI261" s="43"/>
      <c r="AMJ261" s="43"/>
      <c r="AMK261" s="43"/>
      <c r="AML261" s="43"/>
      <c r="AMM261" s="43"/>
      <c r="AMN261" s="43"/>
      <c r="AMO261" s="43"/>
      <c r="AMP261" s="43"/>
      <c r="AMQ261" s="43"/>
      <c r="AMR261" s="43"/>
      <c r="AMS261" s="43"/>
      <c r="AMT261" s="43"/>
    </row>
    <row r="262" spans="1:1034" s="50" customFormat="1" ht="18" x14ac:dyDescent="0.2">
      <c r="A262" s="362" t="s">
        <v>268</v>
      </c>
      <c r="B262" s="362"/>
      <c r="C262" s="362"/>
      <c r="D262" s="362"/>
      <c r="E262" s="157">
        <f>SUM(E243:E261)</f>
        <v>3529</v>
      </c>
      <c r="F262" s="157">
        <f t="shared" ref="F262:G262" si="223">SUM(F243:F261)</f>
        <v>0</v>
      </c>
      <c r="G262" s="157">
        <f t="shared" si="223"/>
        <v>0</v>
      </c>
      <c r="H262" s="157">
        <f t="shared" ref="H262:AQ262" si="224">SUM(H243:H261)</f>
        <v>1835</v>
      </c>
      <c r="I262" s="157">
        <f t="shared" ref="I262" si="225">SUM(I243:I261)</f>
        <v>3</v>
      </c>
      <c r="J262" s="157">
        <f t="shared" si="224"/>
        <v>678</v>
      </c>
      <c r="K262" s="157">
        <f t="shared" si="224"/>
        <v>8795.52</v>
      </c>
      <c r="L262" s="157">
        <f t="shared" si="224"/>
        <v>0</v>
      </c>
      <c r="M262" s="157">
        <f t="shared" si="224"/>
        <v>949.08</v>
      </c>
      <c r="N262" s="157">
        <f t="shared" ref="N262" si="226">SUM(N243:N261)</f>
        <v>3468.5</v>
      </c>
      <c r="O262" s="157">
        <f t="shared" si="224"/>
        <v>1200</v>
      </c>
      <c r="P262" s="157">
        <f t="shared" ref="P262" si="227">SUM(P243:P261)</f>
        <v>2733</v>
      </c>
      <c r="Q262" s="157">
        <f t="shared" si="224"/>
        <v>619.9</v>
      </c>
      <c r="R262" s="157">
        <f t="shared" ref="R262:T262" si="228">SUM(R243:R261)</f>
        <v>608</v>
      </c>
      <c r="S262" s="157">
        <f t="shared" si="228"/>
        <v>650</v>
      </c>
      <c r="T262" s="157">
        <f t="shared" si="228"/>
        <v>122</v>
      </c>
      <c r="U262" s="157">
        <f t="shared" si="224"/>
        <v>608</v>
      </c>
      <c r="V262" s="157">
        <f t="shared" si="224"/>
        <v>218.02</v>
      </c>
      <c r="W262" s="157">
        <f t="shared" si="224"/>
        <v>1</v>
      </c>
      <c r="X262" s="157">
        <f t="shared" si="224"/>
        <v>2</v>
      </c>
      <c r="Y262" s="157">
        <f t="shared" si="224"/>
        <v>1</v>
      </c>
      <c r="Z262" s="157">
        <f t="shared" si="224"/>
        <v>3</v>
      </c>
      <c r="AA262" s="157">
        <f t="shared" si="224"/>
        <v>3017.81</v>
      </c>
      <c r="AB262" s="157">
        <f t="shared" si="224"/>
        <v>3017.81</v>
      </c>
      <c r="AC262" s="157">
        <f t="shared" si="224"/>
        <v>3425.81</v>
      </c>
      <c r="AD262" s="157">
        <f t="shared" si="224"/>
        <v>3</v>
      </c>
      <c r="AE262" s="157">
        <f t="shared" si="224"/>
        <v>3</v>
      </c>
      <c r="AF262" s="157">
        <f t="shared" ref="AF262" si="229">SUM(AF243:AF261)</f>
        <v>1000</v>
      </c>
      <c r="AG262" s="157">
        <f t="shared" si="224"/>
        <v>275.60000000000002</v>
      </c>
      <c r="AH262" s="157">
        <f t="shared" ref="AH262" si="230">SUM(AH243:AH261)</f>
        <v>3822.81</v>
      </c>
      <c r="AI262" s="157">
        <f t="shared" si="224"/>
        <v>2350</v>
      </c>
      <c r="AJ262" s="157">
        <f t="shared" ref="AJ262" si="231">SUM(AJ243:AJ261)</f>
        <v>8810.11</v>
      </c>
      <c r="AK262" s="157">
        <f t="shared" si="224"/>
        <v>4863.5535140000002</v>
      </c>
      <c r="AL262" s="157">
        <f t="shared" si="224"/>
        <v>3</v>
      </c>
      <c r="AM262" s="157">
        <f t="shared" si="224"/>
        <v>2</v>
      </c>
      <c r="AN262" s="157">
        <f t="shared" si="224"/>
        <v>0</v>
      </c>
      <c r="AO262" s="157">
        <f t="shared" si="224"/>
        <v>3</v>
      </c>
      <c r="AP262" s="157">
        <f t="shared" si="224"/>
        <v>0</v>
      </c>
      <c r="AQ262" s="157">
        <f t="shared" si="224"/>
        <v>4850</v>
      </c>
    </row>
    <row r="263" spans="1:1034" ht="15.75" customHeight="1" x14ac:dyDescent="0.2">
      <c r="A263" s="292"/>
      <c r="B263" s="24"/>
      <c r="C263" s="24"/>
      <c r="D263" s="24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  <c r="AA263" s="293"/>
      <c r="AB263" s="293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</row>
    <row r="264" spans="1:1034" ht="15" customHeight="1" x14ac:dyDescent="0.2">
      <c r="A264" s="352" t="s">
        <v>300</v>
      </c>
      <c r="B264" s="8">
        <v>47</v>
      </c>
      <c r="C264" s="9" t="s">
        <v>17</v>
      </c>
      <c r="D264" s="393" t="s">
        <v>318</v>
      </c>
      <c r="E264" s="191">
        <v>1895</v>
      </c>
      <c r="F264" s="195"/>
      <c r="G264" s="195"/>
      <c r="H264" s="191">
        <v>1895</v>
      </c>
      <c r="I264" s="195">
        <v>1</v>
      </c>
      <c r="J264" s="191">
        <v>15</v>
      </c>
      <c r="K264" s="191"/>
      <c r="L264" s="191"/>
      <c r="M264" s="191"/>
      <c r="N264" s="192">
        <v>1441.16</v>
      </c>
      <c r="O264" s="86">
        <f t="shared" ref="O264" si="232">$N$9*N264</f>
        <v>397.76016000000004</v>
      </c>
      <c r="P264" s="193">
        <v>0</v>
      </c>
      <c r="Q264" s="86">
        <f t="shared" ref="Q264:Q270" si="233">P264*$P$9</f>
        <v>0</v>
      </c>
      <c r="R264" s="194">
        <v>0</v>
      </c>
      <c r="S264" s="195"/>
      <c r="T264" s="86">
        <f t="shared" ref="T264:T270" si="234">R264*$P$9</f>
        <v>0</v>
      </c>
      <c r="U264" s="195">
        <v>0</v>
      </c>
      <c r="V264" s="195">
        <v>0</v>
      </c>
      <c r="W264" s="195">
        <v>1</v>
      </c>
      <c r="X264" s="195">
        <v>0</v>
      </c>
      <c r="Y264" s="195">
        <v>1250</v>
      </c>
      <c r="Z264" s="195">
        <v>1</v>
      </c>
      <c r="AA264" s="192">
        <v>1250</v>
      </c>
      <c r="AB264" s="86">
        <v>1441.16</v>
      </c>
      <c r="AC264" s="196">
        <v>1250</v>
      </c>
      <c r="AD264" s="191">
        <v>1</v>
      </c>
      <c r="AE264" s="195">
        <v>1</v>
      </c>
      <c r="AF264" s="195">
        <v>1441.16</v>
      </c>
      <c r="AG264" s="84">
        <v>297</v>
      </c>
      <c r="AH264" s="192">
        <v>0</v>
      </c>
      <c r="AI264" s="86"/>
      <c r="AJ264" s="193">
        <v>1441.16</v>
      </c>
      <c r="AK264" s="86">
        <f t="shared" ref="AK264:AK269" si="235">AJ264*$AJ$9</f>
        <v>1120.357784</v>
      </c>
      <c r="AL264" s="86">
        <v>1</v>
      </c>
      <c r="AM264" s="195">
        <v>0</v>
      </c>
      <c r="AN264" s="191">
        <v>1441</v>
      </c>
      <c r="AO264" s="191">
        <v>0</v>
      </c>
      <c r="AP264" s="195">
        <f>(E264-O264)*0.25</f>
        <v>374.30995999999999</v>
      </c>
      <c r="AQ264" s="311">
        <v>0</v>
      </c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</row>
    <row r="265" spans="1:1034" x14ac:dyDescent="0.2">
      <c r="A265" s="353"/>
      <c r="B265" s="12">
        <v>50</v>
      </c>
      <c r="C265" s="13" t="s">
        <v>87</v>
      </c>
      <c r="D265" s="394"/>
      <c r="E265" s="197">
        <v>8100</v>
      </c>
      <c r="F265" s="198"/>
      <c r="G265" s="198"/>
      <c r="H265" s="197">
        <v>8100</v>
      </c>
      <c r="I265" s="198">
        <v>1</v>
      </c>
      <c r="J265" s="198">
        <v>1310</v>
      </c>
      <c r="K265" s="198"/>
      <c r="L265" s="198"/>
      <c r="M265" s="198"/>
      <c r="N265" s="199">
        <v>5654.14</v>
      </c>
      <c r="O265" s="90">
        <v>1310</v>
      </c>
      <c r="P265" s="200">
        <f>36*4</f>
        <v>144</v>
      </c>
      <c r="Q265" s="90">
        <f t="shared" si="233"/>
        <v>43.199999999999996</v>
      </c>
      <c r="R265" s="201">
        <v>0</v>
      </c>
      <c r="S265" s="198"/>
      <c r="T265" s="90">
        <f t="shared" si="234"/>
        <v>0</v>
      </c>
      <c r="U265" s="198">
        <v>0</v>
      </c>
      <c r="V265" s="198">
        <v>0</v>
      </c>
      <c r="W265" s="198">
        <v>0</v>
      </c>
      <c r="X265" s="198">
        <v>1</v>
      </c>
      <c r="Y265" s="198">
        <v>4500</v>
      </c>
      <c r="Z265" s="198">
        <v>1</v>
      </c>
      <c r="AA265" s="199">
        <v>4500</v>
      </c>
      <c r="AB265" s="90">
        <v>5654.14</v>
      </c>
      <c r="AC265" s="201">
        <v>4500</v>
      </c>
      <c r="AD265" s="198">
        <v>1</v>
      </c>
      <c r="AE265" s="198">
        <v>1</v>
      </c>
      <c r="AF265" s="198">
        <v>5654.14</v>
      </c>
      <c r="AG265" s="88">
        <v>800</v>
      </c>
      <c r="AH265" s="199">
        <f>D265</f>
        <v>0</v>
      </c>
      <c r="AI265" s="90"/>
      <c r="AJ265" s="200">
        <v>5654.14</v>
      </c>
      <c r="AK265" s="90">
        <v>3395</v>
      </c>
      <c r="AL265" s="90">
        <v>1</v>
      </c>
      <c r="AM265" s="198">
        <v>0</v>
      </c>
      <c r="AN265" s="198">
        <v>1200</v>
      </c>
      <c r="AO265" s="197">
        <v>0</v>
      </c>
      <c r="AP265" s="198">
        <f>(E265-O265)*0.25</f>
        <v>1697.5</v>
      </c>
      <c r="AQ265" s="312">
        <v>0</v>
      </c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</row>
    <row r="266" spans="1:1034" x14ac:dyDescent="0.2">
      <c r="A266" s="353"/>
      <c r="B266" s="12">
        <v>51</v>
      </c>
      <c r="C266" s="13" t="s">
        <v>59</v>
      </c>
      <c r="D266" s="394"/>
      <c r="E266" s="197">
        <v>2696</v>
      </c>
      <c r="F266" s="198"/>
      <c r="G266" s="198"/>
      <c r="H266" s="197">
        <v>2350</v>
      </c>
      <c r="I266" s="198">
        <v>1</v>
      </c>
      <c r="J266" s="198">
        <v>65</v>
      </c>
      <c r="K266" s="198"/>
      <c r="L266" s="198"/>
      <c r="M266" s="198"/>
      <c r="N266" s="199">
        <v>3120.88</v>
      </c>
      <c r="O266" s="90">
        <v>650</v>
      </c>
      <c r="P266" s="200">
        <v>0</v>
      </c>
      <c r="Q266" s="90">
        <f t="shared" si="233"/>
        <v>0</v>
      </c>
      <c r="R266" s="201">
        <v>0</v>
      </c>
      <c r="S266" s="198"/>
      <c r="T266" s="90">
        <f t="shared" si="234"/>
        <v>0</v>
      </c>
      <c r="U266" s="198">
        <v>0</v>
      </c>
      <c r="V266" s="198">
        <v>0</v>
      </c>
      <c r="W266" s="198">
        <v>0</v>
      </c>
      <c r="X266" s="198">
        <v>1</v>
      </c>
      <c r="Y266" s="198">
        <v>2000</v>
      </c>
      <c r="Z266" s="198">
        <v>1</v>
      </c>
      <c r="AA266" s="199">
        <v>2000</v>
      </c>
      <c r="AB266" s="90">
        <v>3120.88</v>
      </c>
      <c r="AC266" s="201">
        <v>2000</v>
      </c>
      <c r="AD266" s="198">
        <v>1</v>
      </c>
      <c r="AE266" s="198">
        <v>1</v>
      </c>
      <c r="AF266" s="198">
        <v>3120.88</v>
      </c>
      <c r="AG266" s="88">
        <v>650</v>
      </c>
      <c r="AH266" s="199">
        <f>D266</f>
        <v>0</v>
      </c>
      <c r="AI266" s="90"/>
      <c r="AJ266" s="200">
        <v>3120.88</v>
      </c>
      <c r="AK266" s="90">
        <v>1420</v>
      </c>
      <c r="AL266" s="90">
        <v>1</v>
      </c>
      <c r="AM266" s="198">
        <v>0</v>
      </c>
      <c r="AN266" s="198">
        <v>2000</v>
      </c>
      <c r="AO266" s="197">
        <v>0</v>
      </c>
      <c r="AP266" s="198">
        <v>1250</v>
      </c>
      <c r="AQ266" s="312">
        <v>0</v>
      </c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</row>
    <row r="267" spans="1:1034" x14ac:dyDescent="0.2">
      <c r="A267" s="353"/>
      <c r="B267" s="12">
        <v>54</v>
      </c>
      <c r="C267" s="13" t="s">
        <v>97</v>
      </c>
      <c r="D267" s="394"/>
      <c r="E267" s="197">
        <v>2500</v>
      </c>
      <c r="F267" s="197"/>
      <c r="G267" s="197"/>
      <c r="H267" s="197">
        <v>2519</v>
      </c>
      <c r="I267" s="197">
        <v>1</v>
      </c>
      <c r="J267" s="197"/>
      <c r="K267" s="197"/>
      <c r="L267" s="197"/>
      <c r="M267" s="197"/>
      <c r="N267" s="199">
        <v>3066.72</v>
      </c>
      <c r="O267" s="90">
        <v>690.4</v>
      </c>
      <c r="P267" s="202">
        <v>0</v>
      </c>
      <c r="Q267" s="90">
        <f t="shared" si="233"/>
        <v>0</v>
      </c>
      <c r="R267" s="203">
        <v>0</v>
      </c>
      <c r="S267" s="197"/>
      <c r="T267" s="90">
        <f t="shared" si="234"/>
        <v>0</v>
      </c>
      <c r="U267" s="197">
        <v>0</v>
      </c>
      <c r="V267" s="197">
        <v>0</v>
      </c>
      <c r="W267" s="197">
        <v>0</v>
      </c>
      <c r="X267" s="197">
        <v>1</v>
      </c>
      <c r="Y267" s="197">
        <v>1500</v>
      </c>
      <c r="Z267" s="197">
        <v>1</v>
      </c>
      <c r="AA267" s="204">
        <v>1500</v>
      </c>
      <c r="AB267" s="90">
        <v>3066.72</v>
      </c>
      <c r="AC267" s="203">
        <v>1500</v>
      </c>
      <c r="AD267" s="197">
        <v>1</v>
      </c>
      <c r="AE267" s="198">
        <v>1</v>
      </c>
      <c r="AF267" s="198">
        <v>3066.72</v>
      </c>
      <c r="AG267" s="88">
        <v>500</v>
      </c>
      <c r="AH267" s="204">
        <f>E267</f>
        <v>2500</v>
      </c>
      <c r="AI267" s="90">
        <v>1200</v>
      </c>
      <c r="AJ267" s="202">
        <v>3066.72</v>
      </c>
      <c r="AK267" s="90">
        <v>1356</v>
      </c>
      <c r="AL267" s="90">
        <v>1</v>
      </c>
      <c r="AM267" s="198">
        <v>0</v>
      </c>
      <c r="AN267" s="197">
        <v>1500</v>
      </c>
      <c r="AO267" s="197">
        <v>0</v>
      </c>
      <c r="AP267" s="198">
        <v>950</v>
      </c>
      <c r="AQ267" s="313">
        <v>0</v>
      </c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</row>
    <row r="268" spans="1:1034" x14ac:dyDescent="0.2">
      <c r="A268" s="353"/>
      <c r="B268" s="12">
        <v>57</v>
      </c>
      <c r="C268" s="13" t="s">
        <v>143</v>
      </c>
      <c r="D268" s="394"/>
      <c r="E268" s="197">
        <v>1750</v>
      </c>
      <c r="F268" s="197"/>
      <c r="G268" s="197"/>
      <c r="H268" s="197">
        <v>1750</v>
      </c>
      <c r="I268" s="197">
        <v>1</v>
      </c>
      <c r="J268" s="197"/>
      <c r="K268" s="197"/>
      <c r="L268" s="197"/>
      <c r="M268" s="197"/>
      <c r="N268" s="199">
        <v>1253.75</v>
      </c>
      <c r="O268" s="90">
        <v>348.95</v>
      </c>
      <c r="P268" s="202">
        <v>0</v>
      </c>
      <c r="Q268" s="90">
        <f t="shared" si="233"/>
        <v>0</v>
      </c>
      <c r="R268" s="203">
        <v>0</v>
      </c>
      <c r="S268" s="197">
        <v>215.3</v>
      </c>
      <c r="T268" s="90">
        <f t="shared" si="234"/>
        <v>0</v>
      </c>
      <c r="U268" s="197">
        <v>0</v>
      </c>
      <c r="V268" s="197">
        <v>0</v>
      </c>
      <c r="W268" s="197">
        <v>0</v>
      </c>
      <c r="X268" s="197">
        <v>1</v>
      </c>
      <c r="Y268" s="197">
        <v>750</v>
      </c>
      <c r="Z268" s="197">
        <v>1</v>
      </c>
      <c r="AA268" s="204">
        <v>750</v>
      </c>
      <c r="AB268" s="90">
        <v>1253.75</v>
      </c>
      <c r="AC268" s="203">
        <v>750</v>
      </c>
      <c r="AD268" s="197">
        <v>1</v>
      </c>
      <c r="AE268" s="198">
        <v>1</v>
      </c>
      <c r="AF268" s="198">
        <v>1253.75</v>
      </c>
      <c r="AG268" s="88">
        <v>200</v>
      </c>
      <c r="AH268" s="204">
        <f>E268</f>
        <v>1750</v>
      </c>
      <c r="AI268" s="90">
        <v>1122</v>
      </c>
      <c r="AJ268" s="202">
        <v>1253.75</v>
      </c>
      <c r="AK268" s="90">
        <f t="shared" si="235"/>
        <v>974.66525000000001</v>
      </c>
      <c r="AL268" s="90">
        <v>1</v>
      </c>
      <c r="AM268" s="198">
        <v>0</v>
      </c>
      <c r="AN268" s="197">
        <v>1000</v>
      </c>
      <c r="AO268" s="197">
        <v>0</v>
      </c>
      <c r="AP268" s="198">
        <v>655</v>
      </c>
      <c r="AQ268" s="313">
        <v>0</v>
      </c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</row>
    <row r="269" spans="1:1034" x14ac:dyDescent="0.2">
      <c r="A269" s="377"/>
      <c r="B269" s="39">
        <v>58</v>
      </c>
      <c r="C269" s="40" t="s">
        <v>121</v>
      </c>
      <c r="D269" s="394"/>
      <c r="E269" s="205">
        <v>1920</v>
      </c>
      <c r="F269" s="205"/>
      <c r="G269" s="205"/>
      <c r="H269" s="205">
        <v>1920</v>
      </c>
      <c r="I269" s="205">
        <v>1</v>
      </c>
      <c r="J269" s="205"/>
      <c r="K269" s="205"/>
      <c r="L269" s="205"/>
      <c r="M269" s="205"/>
      <c r="N269" s="206">
        <v>1160.4000000000001</v>
      </c>
      <c r="O269" s="98">
        <f>$N$9*N269-0.01</f>
        <v>320.26040000000006</v>
      </c>
      <c r="P269" s="207">
        <v>1160.4000000000001</v>
      </c>
      <c r="Q269" s="98">
        <v>250.13</v>
      </c>
      <c r="R269" s="208">
        <v>1160.4000000000001</v>
      </c>
      <c r="S269" s="205"/>
      <c r="T269" s="98">
        <v>100</v>
      </c>
      <c r="U269" s="205">
        <v>0</v>
      </c>
      <c r="V269" s="205">
        <v>0</v>
      </c>
      <c r="W269" s="205">
        <v>0</v>
      </c>
      <c r="X269" s="205">
        <v>1</v>
      </c>
      <c r="Y269" s="205">
        <v>800</v>
      </c>
      <c r="Z269" s="205">
        <v>1</v>
      </c>
      <c r="AA269" s="210">
        <v>800</v>
      </c>
      <c r="AB269" s="98">
        <v>1160.4000000000001</v>
      </c>
      <c r="AC269" s="208">
        <v>800</v>
      </c>
      <c r="AD269" s="205">
        <v>1</v>
      </c>
      <c r="AE269" s="209">
        <v>1</v>
      </c>
      <c r="AF269" s="205">
        <v>1160.4000000000001</v>
      </c>
      <c r="AG269" s="94">
        <v>150</v>
      </c>
      <c r="AH269" s="210">
        <f>E269</f>
        <v>1920</v>
      </c>
      <c r="AI269" s="98">
        <v>1149.386399999983</v>
      </c>
      <c r="AJ269" s="207">
        <v>1160.4000000000001</v>
      </c>
      <c r="AK269" s="98">
        <f t="shared" si="235"/>
        <v>902.09496000000001</v>
      </c>
      <c r="AL269" s="98">
        <v>1</v>
      </c>
      <c r="AM269" s="209">
        <v>0</v>
      </c>
      <c r="AN269" s="205">
        <v>1003</v>
      </c>
      <c r="AO269" s="205">
        <v>0</v>
      </c>
      <c r="AP269" s="209">
        <v>437.03739550005326</v>
      </c>
      <c r="AQ269" s="314">
        <v>0</v>
      </c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</row>
    <row r="270" spans="1:1034" x14ac:dyDescent="0.2">
      <c r="A270" s="299" t="s">
        <v>301</v>
      </c>
      <c r="B270" s="12">
        <v>52</v>
      </c>
      <c r="C270" s="13" t="s">
        <v>61</v>
      </c>
      <c r="D270" s="395"/>
      <c r="E270" s="211">
        <v>3883</v>
      </c>
      <c r="F270" s="212"/>
      <c r="G270" s="212"/>
      <c r="H270" s="212">
        <v>2500</v>
      </c>
      <c r="I270" s="212">
        <v>1</v>
      </c>
      <c r="J270" s="212"/>
      <c r="K270" s="212"/>
      <c r="L270" s="212"/>
      <c r="M270" s="212"/>
      <c r="N270" s="213">
        <v>3520.16</v>
      </c>
      <c r="O270" s="214">
        <v>870</v>
      </c>
      <c r="P270" s="215">
        <v>0</v>
      </c>
      <c r="Q270" s="214">
        <f t="shared" si="233"/>
        <v>0</v>
      </c>
      <c r="R270" s="216">
        <v>0</v>
      </c>
      <c r="S270" s="212"/>
      <c r="T270" s="214">
        <f t="shared" si="234"/>
        <v>0</v>
      </c>
      <c r="U270" s="212">
        <v>0</v>
      </c>
      <c r="V270" s="212">
        <v>0</v>
      </c>
      <c r="W270" s="212">
        <v>0</v>
      </c>
      <c r="X270" s="217">
        <v>1</v>
      </c>
      <c r="Y270" s="217">
        <v>863.96</v>
      </c>
      <c r="Z270" s="212">
        <v>1</v>
      </c>
      <c r="AA270" s="213">
        <v>863.96</v>
      </c>
      <c r="AB270" s="214">
        <v>3520.16</v>
      </c>
      <c r="AC270" s="216">
        <v>863.96</v>
      </c>
      <c r="AD270" s="217">
        <v>1</v>
      </c>
      <c r="AE270" s="217">
        <v>1</v>
      </c>
      <c r="AF270" s="213">
        <v>3520.16</v>
      </c>
      <c r="AG270" s="214">
        <v>600</v>
      </c>
      <c r="AH270" s="218">
        <f>D270</f>
        <v>0</v>
      </c>
      <c r="AI270" s="214"/>
      <c r="AJ270" s="218">
        <v>3520.16</v>
      </c>
      <c r="AK270" s="214">
        <v>1736</v>
      </c>
      <c r="AL270" s="214">
        <v>1</v>
      </c>
      <c r="AM270" s="217">
        <v>0</v>
      </c>
      <c r="AN270" s="212">
        <v>3520</v>
      </c>
      <c r="AO270" s="212">
        <v>0</v>
      </c>
      <c r="AP270" s="217">
        <f>(E270-O270)*0.25</f>
        <v>753.25</v>
      </c>
      <c r="AQ270" s="219">
        <v>0</v>
      </c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</row>
    <row r="271" spans="1:1034" ht="18" x14ac:dyDescent="0.25">
      <c r="A271" s="357" t="s">
        <v>268</v>
      </c>
      <c r="B271" s="358"/>
      <c r="C271" s="358"/>
      <c r="D271" s="359"/>
      <c r="E271" s="220">
        <f>SUM(E264:E270)</f>
        <v>22744</v>
      </c>
      <c r="F271" s="220">
        <f t="shared" ref="F271:G271" si="236">SUM(F264:F270)</f>
        <v>0</v>
      </c>
      <c r="G271" s="220">
        <f t="shared" si="236"/>
        <v>0</v>
      </c>
      <c r="H271" s="220">
        <f t="shared" ref="H271:AQ271" si="237">SUM(H264:H270)</f>
        <v>21034</v>
      </c>
      <c r="I271" s="220">
        <f t="shared" ref="I271" si="238">SUM(I264:I270)</f>
        <v>7</v>
      </c>
      <c r="J271" s="220">
        <f t="shared" si="237"/>
        <v>1390</v>
      </c>
      <c r="K271" s="220">
        <f t="shared" si="237"/>
        <v>0</v>
      </c>
      <c r="L271" s="220">
        <f t="shared" si="237"/>
        <v>0</v>
      </c>
      <c r="M271" s="220">
        <f t="shared" si="237"/>
        <v>0</v>
      </c>
      <c r="N271" s="220">
        <f t="shared" ref="N271" si="239">SUM(N264:N270)</f>
        <v>19217.21</v>
      </c>
      <c r="O271" s="220">
        <f t="shared" si="237"/>
        <v>4587.3705599999994</v>
      </c>
      <c r="P271" s="220">
        <f t="shared" ref="P271" si="240">SUM(P264:P270)</f>
        <v>1304.4000000000001</v>
      </c>
      <c r="Q271" s="220">
        <f t="shared" si="237"/>
        <v>293.33</v>
      </c>
      <c r="R271" s="220">
        <f t="shared" ref="R271:T271" si="241">SUM(R264:R270)</f>
        <v>1160.4000000000001</v>
      </c>
      <c r="S271" s="220">
        <f t="shared" si="241"/>
        <v>215.3</v>
      </c>
      <c r="T271" s="220">
        <f t="shared" si="241"/>
        <v>100</v>
      </c>
      <c r="U271" s="220">
        <f t="shared" si="237"/>
        <v>0</v>
      </c>
      <c r="V271" s="220">
        <f t="shared" si="237"/>
        <v>0</v>
      </c>
      <c r="W271" s="220">
        <f t="shared" si="237"/>
        <v>1</v>
      </c>
      <c r="X271" s="220">
        <f t="shared" si="237"/>
        <v>6</v>
      </c>
      <c r="Y271" s="220">
        <f t="shared" si="237"/>
        <v>11663.96</v>
      </c>
      <c r="Z271" s="220">
        <f t="shared" si="237"/>
        <v>7</v>
      </c>
      <c r="AA271" s="220">
        <f t="shared" si="237"/>
        <v>11663.96</v>
      </c>
      <c r="AB271" s="220">
        <f t="shared" si="237"/>
        <v>19217.21</v>
      </c>
      <c r="AC271" s="220">
        <f t="shared" si="237"/>
        <v>11663.96</v>
      </c>
      <c r="AD271" s="220">
        <f t="shared" si="237"/>
        <v>7</v>
      </c>
      <c r="AE271" s="220">
        <f t="shared" si="237"/>
        <v>7</v>
      </c>
      <c r="AF271" s="220">
        <f t="shared" ref="AF271" si="242">SUM(AF264:AF270)</f>
        <v>19217.21</v>
      </c>
      <c r="AG271" s="220">
        <f t="shared" si="237"/>
        <v>3197</v>
      </c>
      <c r="AH271" s="220">
        <f t="shared" ref="AH271" si="243">SUM(AH264:AH270)</f>
        <v>6170</v>
      </c>
      <c r="AI271" s="220">
        <f t="shared" si="237"/>
        <v>3471.386399999983</v>
      </c>
      <c r="AJ271" s="220">
        <f t="shared" ref="AJ271" si="244">SUM(AJ264:AJ270)</f>
        <v>19217.21</v>
      </c>
      <c r="AK271" s="220">
        <f t="shared" si="237"/>
        <v>10904.117994</v>
      </c>
      <c r="AL271" s="220">
        <f t="shared" si="237"/>
        <v>7</v>
      </c>
      <c r="AM271" s="220">
        <f t="shared" si="237"/>
        <v>0</v>
      </c>
      <c r="AN271" s="220">
        <f t="shared" si="237"/>
        <v>11664</v>
      </c>
      <c r="AO271" s="220">
        <f t="shared" si="237"/>
        <v>0</v>
      </c>
      <c r="AP271" s="220">
        <f t="shared" si="237"/>
        <v>6117.0973555000537</v>
      </c>
      <c r="AQ271" s="315">
        <f t="shared" si="237"/>
        <v>0</v>
      </c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</row>
    <row r="272" spans="1:1034" ht="15.75" customHeight="1" x14ac:dyDescent="0.2">
      <c r="A272" s="292"/>
      <c r="B272" s="24"/>
      <c r="C272" s="24"/>
      <c r="D272" s="24"/>
      <c r="E272" s="293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293"/>
      <c r="AD272" s="293"/>
      <c r="AE272" s="293"/>
      <c r="AF272" s="293"/>
      <c r="AG272" s="293"/>
      <c r="AH272" s="293"/>
      <c r="AI272" s="293"/>
      <c r="AJ272" s="293"/>
      <c r="AK272" s="293"/>
      <c r="AL272" s="293"/>
      <c r="AM272" s="293"/>
      <c r="AN272" s="293"/>
      <c r="AO272" s="293"/>
      <c r="AP272" s="293"/>
      <c r="AQ272" s="29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</row>
    <row r="273" spans="1:54" s="73" customFormat="1" ht="15.75" customHeight="1" x14ac:dyDescent="0.2">
      <c r="A273" s="70" t="s">
        <v>321</v>
      </c>
      <c r="B273" s="70">
        <v>0</v>
      </c>
      <c r="C273" s="71" t="s">
        <v>322</v>
      </c>
      <c r="D273" s="71" t="s">
        <v>323</v>
      </c>
      <c r="E273" s="221"/>
      <c r="F273" s="221"/>
      <c r="G273" s="221"/>
      <c r="H273" s="221"/>
      <c r="I273" s="221">
        <v>1</v>
      </c>
      <c r="J273" s="221">
        <v>1625</v>
      </c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86">
        <f t="shared" ref="AB273:AB274" si="245">AA273</f>
        <v>0</v>
      </c>
      <c r="AC273" s="221"/>
      <c r="AD273" s="221">
        <v>1</v>
      </c>
      <c r="AE273" s="221">
        <v>1</v>
      </c>
      <c r="AF273" s="221"/>
      <c r="AG273" s="84"/>
      <c r="AH273" s="221"/>
      <c r="AI273" s="86"/>
      <c r="AJ273" s="221">
        <v>3251.95</v>
      </c>
      <c r="AK273" s="86">
        <v>3000</v>
      </c>
      <c r="AL273" s="86"/>
      <c r="AM273" s="221"/>
      <c r="AN273" s="221"/>
      <c r="AO273" s="221"/>
      <c r="AP273" s="221"/>
      <c r="AQ273" s="221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</row>
    <row r="274" spans="1:54" s="73" customFormat="1" ht="15.75" customHeight="1" x14ac:dyDescent="0.2">
      <c r="A274" s="74" t="s">
        <v>321</v>
      </c>
      <c r="B274" s="74">
        <v>0</v>
      </c>
      <c r="C274" s="75" t="s">
        <v>324</v>
      </c>
      <c r="D274" s="76" t="s">
        <v>323</v>
      </c>
      <c r="E274" s="222"/>
      <c r="F274" s="222"/>
      <c r="G274" s="222"/>
      <c r="H274" s="222"/>
      <c r="I274" s="222">
        <v>1</v>
      </c>
      <c r="J274" s="223">
        <v>661</v>
      </c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98">
        <f t="shared" si="245"/>
        <v>0</v>
      </c>
      <c r="AC274" s="222"/>
      <c r="AD274" s="222">
        <v>1</v>
      </c>
      <c r="AE274" s="222">
        <v>1</v>
      </c>
      <c r="AF274" s="222"/>
      <c r="AG274" s="88"/>
      <c r="AH274" s="222"/>
      <c r="AI274" s="98"/>
      <c r="AJ274" s="224">
        <v>1322.22</v>
      </c>
      <c r="AK274" s="98">
        <v>2024.31</v>
      </c>
      <c r="AL274" s="98"/>
      <c r="AM274" s="222"/>
      <c r="AN274" s="222"/>
      <c r="AO274" s="222"/>
      <c r="AP274" s="222"/>
      <c r="AQ274" s="22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</row>
    <row r="275" spans="1:54" ht="18" customHeight="1" x14ac:dyDescent="0.25">
      <c r="A275" s="396" t="s">
        <v>268</v>
      </c>
      <c r="B275" s="397"/>
      <c r="C275" s="397"/>
      <c r="D275" s="398"/>
      <c r="E275" s="225">
        <f t="shared" ref="E275:AP275" si="246">SUM(E273:E274)</f>
        <v>0</v>
      </c>
      <c r="F275" s="225">
        <f t="shared" ref="F275:G275" si="247">SUM(F273:F274)</f>
        <v>0</v>
      </c>
      <c r="G275" s="225">
        <f t="shared" si="247"/>
        <v>0</v>
      </c>
      <c r="H275" s="225">
        <f t="shared" si="246"/>
        <v>0</v>
      </c>
      <c r="I275" s="225">
        <f t="shared" ref="I275" si="248">SUM(I273:I274)</f>
        <v>2</v>
      </c>
      <c r="J275" s="225">
        <f t="shared" si="246"/>
        <v>2286</v>
      </c>
      <c r="K275" s="225">
        <f t="shared" si="246"/>
        <v>0</v>
      </c>
      <c r="L275" s="225">
        <f t="shared" si="246"/>
        <v>0</v>
      </c>
      <c r="M275" s="225">
        <f t="shared" si="246"/>
        <v>0</v>
      </c>
      <c r="N275" s="225">
        <f t="shared" ref="N275" si="249">SUM(N273:N274)</f>
        <v>0</v>
      </c>
      <c r="O275" s="225">
        <f t="shared" si="246"/>
        <v>0</v>
      </c>
      <c r="P275" s="225">
        <f t="shared" ref="P275" si="250">SUM(P273:P274)</f>
        <v>0</v>
      </c>
      <c r="Q275" s="225">
        <f t="shared" si="246"/>
        <v>0</v>
      </c>
      <c r="R275" s="225">
        <f t="shared" ref="R275:T275" si="251">SUM(R273:R274)</f>
        <v>0</v>
      </c>
      <c r="S275" s="225">
        <f t="shared" si="251"/>
        <v>0</v>
      </c>
      <c r="T275" s="225">
        <f t="shared" si="251"/>
        <v>0</v>
      </c>
      <c r="U275" s="225">
        <f t="shared" si="246"/>
        <v>0</v>
      </c>
      <c r="V275" s="225">
        <f t="shared" si="246"/>
        <v>0</v>
      </c>
      <c r="W275" s="225">
        <f t="shared" si="246"/>
        <v>0</v>
      </c>
      <c r="X275" s="225">
        <f t="shared" si="246"/>
        <v>0</v>
      </c>
      <c r="Y275" s="225">
        <f t="shared" si="246"/>
        <v>0</v>
      </c>
      <c r="Z275" s="225">
        <f t="shared" si="246"/>
        <v>0</v>
      </c>
      <c r="AA275" s="225">
        <f t="shared" si="246"/>
        <v>0</v>
      </c>
      <c r="AB275" s="225">
        <f t="shared" si="246"/>
        <v>0</v>
      </c>
      <c r="AC275" s="225">
        <f t="shared" si="246"/>
        <v>0</v>
      </c>
      <c r="AD275" s="225">
        <f t="shared" si="246"/>
        <v>2</v>
      </c>
      <c r="AE275" s="225">
        <f t="shared" si="246"/>
        <v>2</v>
      </c>
      <c r="AF275" s="225">
        <f t="shared" ref="AF275" si="252">SUM(AF273:AF274)</f>
        <v>0</v>
      </c>
      <c r="AG275" s="225">
        <f t="shared" si="246"/>
        <v>0</v>
      </c>
      <c r="AH275" s="225">
        <f t="shared" ref="AH275" si="253">SUM(AH273:AH274)</f>
        <v>0</v>
      </c>
      <c r="AI275" s="225">
        <f t="shared" si="246"/>
        <v>0</v>
      </c>
      <c r="AJ275" s="225">
        <f t="shared" ref="AJ275" si="254">SUM(AJ273:AJ274)</f>
        <v>4574.17</v>
      </c>
      <c r="AK275" s="225">
        <f t="shared" si="246"/>
        <v>5024.3099999999995</v>
      </c>
      <c r="AL275" s="225">
        <f t="shared" si="246"/>
        <v>0</v>
      </c>
      <c r="AM275" s="225">
        <f t="shared" si="246"/>
        <v>0</v>
      </c>
      <c r="AN275" s="225">
        <f t="shared" si="246"/>
        <v>0</v>
      </c>
      <c r="AO275" s="225">
        <f t="shared" si="246"/>
        <v>0</v>
      </c>
      <c r="AP275" s="225">
        <f t="shared" si="246"/>
        <v>0</v>
      </c>
      <c r="AQ275" s="225">
        <f>SUM(AQ273:AQ274)</f>
        <v>0</v>
      </c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</row>
    <row r="276" spans="1:54" ht="15.75" customHeight="1" x14ac:dyDescent="0.2">
      <c r="A276" s="292"/>
      <c r="B276" s="24"/>
      <c r="C276" s="24"/>
      <c r="D276" s="24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</row>
    <row r="277" spans="1:54" s="73" customFormat="1" ht="15.75" customHeight="1" x14ac:dyDescent="0.2">
      <c r="A277" s="74" t="s">
        <v>321</v>
      </c>
      <c r="B277" s="262">
        <v>0</v>
      </c>
      <c r="C277" s="263" t="s">
        <v>394</v>
      </c>
      <c r="D277" s="264" t="s">
        <v>392</v>
      </c>
      <c r="E277" s="316">
        <v>13575</v>
      </c>
      <c r="F277" s="316">
        <f>'Escolas - Novas'!C10</f>
        <v>7553.25</v>
      </c>
      <c r="G277" s="316">
        <f>'Escolas - Novas'!D10</f>
        <v>13575</v>
      </c>
      <c r="H277" s="316">
        <v>8500</v>
      </c>
      <c r="I277" s="316">
        <v>6</v>
      </c>
      <c r="J277" s="316"/>
      <c r="K277" s="316"/>
      <c r="L277" s="316"/>
      <c r="M277" s="316"/>
      <c r="N277" s="316"/>
      <c r="O277" s="316">
        <v>7553.25</v>
      </c>
      <c r="P277" s="316"/>
      <c r="Q277" s="316">
        <v>7553.25</v>
      </c>
      <c r="R277" s="316"/>
      <c r="S277" s="316"/>
      <c r="T277" s="316">
        <v>7026.13</v>
      </c>
      <c r="U277" s="316"/>
      <c r="V277" s="316"/>
      <c r="W277" s="316"/>
      <c r="X277" s="316">
        <v>6</v>
      </c>
      <c r="Y277" s="316">
        <v>7553.25</v>
      </c>
      <c r="Z277" s="316">
        <v>6</v>
      </c>
      <c r="AA277" s="316">
        <v>7553.25</v>
      </c>
      <c r="AB277" s="316">
        <v>7553.25</v>
      </c>
      <c r="AC277" s="316">
        <v>7553.25</v>
      </c>
      <c r="AD277" s="316">
        <v>6</v>
      </c>
      <c r="AE277" s="316">
        <v>6</v>
      </c>
      <c r="AF277" s="316"/>
      <c r="AG277" s="317">
        <v>4213.4951559999972</v>
      </c>
      <c r="AH277" s="316"/>
      <c r="AI277" s="316">
        <v>7553.25</v>
      </c>
      <c r="AJ277" s="318"/>
      <c r="AK277" s="316">
        <v>7553.25</v>
      </c>
      <c r="AL277" s="316">
        <v>6</v>
      </c>
      <c r="AM277" s="316">
        <v>6</v>
      </c>
      <c r="AN277" s="316">
        <v>7553.25</v>
      </c>
      <c r="AO277" s="316"/>
      <c r="AP277" s="316">
        <v>7553.25</v>
      </c>
      <c r="AQ277" s="316">
        <v>5087.5285240000012</v>
      </c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</row>
    <row r="278" spans="1:54" ht="18" customHeight="1" x14ac:dyDescent="0.25">
      <c r="A278" s="396" t="s">
        <v>268</v>
      </c>
      <c r="B278" s="397"/>
      <c r="C278" s="397"/>
      <c r="D278" s="398"/>
      <c r="E278" s="225">
        <f t="shared" ref="E278:AL278" si="255">SUM(E276:E277)</f>
        <v>13575</v>
      </c>
      <c r="F278" s="225">
        <f t="shared" si="255"/>
        <v>7553.25</v>
      </c>
      <c r="G278" s="225">
        <f t="shared" si="255"/>
        <v>13575</v>
      </c>
      <c r="H278" s="225">
        <f t="shared" si="255"/>
        <v>8500</v>
      </c>
      <c r="I278" s="225">
        <f t="shared" si="255"/>
        <v>6</v>
      </c>
      <c r="J278" s="225">
        <f t="shared" si="255"/>
        <v>0</v>
      </c>
      <c r="K278" s="225">
        <f t="shared" si="255"/>
        <v>0</v>
      </c>
      <c r="L278" s="225">
        <f t="shared" si="255"/>
        <v>0</v>
      </c>
      <c r="M278" s="225">
        <f t="shared" si="255"/>
        <v>0</v>
      </c>
      <c r="N278" s="225">
        <f t="shared" si="255"/>
        <v>0</v>
      </c>
      <c r="O278" s="225">
        <f t="shared" si="255"/>
        <v>7553.25</v>
      </c>
      <c r="P278" s="225">
        <f t="shared" si="255"/>
        <v>0</v>
      </c>
      <c r="Q278" s="225">
        <f t="shared" si="255"/>
        <v>7553.25</v>
      </c>
      <c r="R278" s="225">
        <f t="shared" si="255"/>
        <v>0</v>
      </c>
      <c r="S278" s="225">
        <f t="shared" si="255"/>
        <v>0</v>
      </c>
      <c r="T278" s="225">
        <f t="shared" si="255"/>
        <v>7026.13</v>
      </c>
      <c r="U278" s="225">
        <f t="shared" si="255"/>
        <v>0</v>
      </c>
      <c r="V278" s="225">
        <f t="shared" si="255"/>
        <v>0</v>
      </c>
      <c r="W278" s="225">
        <f t="shared" si="255"/>
        <v>0</v>
      </c>
      <c r="X278" s="225">
        <f t="shared" si="255"/>
        <v>6</v>
      </c>
      <c r="Y278" s="225">
        <f t="shared" si="255"/>
        <v>7553.25</v>
      </c>
      <c r="Z278" s="225">
        <f t="shared" si="255"/>
        <v>6</v>
      </c>
      <c r="AA278" s="225">
        <f t="shared" si="255"/>
        <v>7553.25</v>
      </c>
      <c r="AB278" s="225">
        <f t="shared" si="255"/>
        <v>7553.25</v>
      </c>
      <c r="AC278" s="225">
        <f t="shared" si="255"/>
        <v>7553.25</v>
      </c>
      <c r="AD278" s="225">
        <f t="shared" si="255"/>
        <v>6</v>
      </c>
      <c r="AE278" s="225">
        <f t="shared" si="255"/>
        <v>6</v>
      </c>
      <c r="AF278" s="225">
        <f t="shared" si="255"/>
        <v>0</v>
      </c>
      <c r="AG278" s="225">
        <f t="shared" si="255"/>
        <v>4213.4951559999972</v>
      </c>
      <c r="AH278" s="225">
        <f t="shared" si="255"/>
        <v>0</v>
      </c>
      <c r="AI278" s="225">
        <f t="shared" si="255"/>
        <v>7553.25</v>
      </c>
      <c r="AJ278" s="225">
        <f t="shared" si="255"/>
        <v>0</v>
      </c>
      <c r="AK278" s="225">
        <f t="shared" si="255"/>
        <v>7553.25</v>
      </c>
      <c r="AL278" s="225">
        <f t="shared" si="255"/>
        <v>6</v>
      </c>
      <c r="AM278" s="225">
        <f t="shared" ref="AM278:AP278" si="256">SUM(AM276:AM277)</f>
        <v>6</v>
      </c>
      <c r="AN278" s="225">
        <f t="shared" si="256"/>
        <v>7553.25</v>
      </c>
      <c r="AO278" s="225">
        <f t="shared" si="256"/>
        <v>0</v>
      </c>
      <c r="AP278" s="225">
        <f t="shared" si="256"/>
        <v>7553.25</v>
      </c>
      <c r="AQ278" s="225">
        <f>SUM(AQ276:AQ277)</f>
        <v>5087.5285240000012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</row>
    <row r="279" spans="1:54" ht="15.75" customHeight="1" x14ac:dyDescent="0.2">
      <c r="A279" s="292"/>
      <c r="B279" s="24"/>
      <c r="C279" s="24"/>
      <c r="D279" s="24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  <c r="AA279" s="293"/>
      <c r="AB279" s="293"/>
      <c r="AC279" s="293"/>
      <c r="AD279" s="293"/>
      <c r="AE279" s="293"/>
      <c r="AF279" s="293"/>
      <c r="AG279" s="293"/>
      <c r="AH279" s="293"/>
      <c r="AI279" s="293"/>
      <c r="AJ279" s="293"/>
      <c r="AK279" s="293"/>
      <c r="AL279" s="293"/>
      <c r="AM279" s="293"/>
      <c r="AN279" s="293"/>
      <c r="AO279" s="293"/>
      <c r="AP279" s="293"/>
      <c r="AQ279" s="29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</row>
    <row r="280" spans="1:54" s="73" customFormat="1" ht="15.75" customHeight="1" x14ac:dyDescent="0.2">
      <c r="A280" s="74" t="s">
        <v>321</v>
      </c>
      <c r="B280" s="262">
        <v>0</v>
      </c>
      <c r="C280" s="263" t="s">
        <v>393</v>
      </c>
      <c r="D280" s="264" t="s">
        <v>392</v>
      </c>
      <c r="E280" s="214"/>
      <c r="F280" s="214">
        <f>'Escolas - Novas'!C13</f>
        <v>0</v>
      </c>
      <c r="G280" s="214">
        <f>'Escolas - Novas'!D13</f>
        <v>0</v>
      </c>
      <c r="H280" s="214"/>
      <c r="I280" s="214"/>
      <c r="J280" s="265"/>
      <c r="K280" s="214"/>
      <c r="L280" s="214"/>
      <c r="M280" s="214"/>
      <c r="N280" s="214"/>
      <c r="O280" s="214"/>
      <c r="P280" s="214"/>
      <c r="Q280" s="214"/>
      <c r="R280" s="214"/>
      <c r="S280" s="214">
        <v>5300</v>
      </c>
      <c r="T280" s="214"/>
      <c r="U280" s="214"/>
      <c r="V280" s="214"/>
      <c r="W280" s="214"/>
      <c r="X280" s="214">
        <v>4</v>
      </c>
      <c r="Y280" s="214"/>
      <c r="Z280" s="214">
        <v>4</v>
      </c>
      <c r="AA280" s="214"/>
      <c r="AB280" s="214">
        <v>1234.3299999999913</v>
      </c>
      <c r="AC280" s="214"/>
      <c r="AD280" s="214"/>
      <c r="AE280" s="214">
        <v>4</v>
      </c>
      <c r="AF280" s="214"/>
      <c r="AG280" s="266"/>
      <c r="AH280" s="214"/>
      <c r="AI280" s="214"/>
      <c r="AJ280" s="267"/>
      <c r="AK280" s="214"/>
      <c r="AL280" s="214"/>
      <c r="AM280" s="214"/>
      <c r="AN280" s="214"/>
      <c r="AO280" s="214"/>
      <c r="AP280" s="214"/>
      <c r="AQ280" s="214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</row>
    <row r="281" spans="1:54" ht="18" customHeight="1" x14ac:dyDescent="0.25">
      <c r="A281" s="396" t="s">
        <v>268</v>
      </c>
      <c r="B281" s="397"/>
      <c r="C281" s="397"/>
      <c r="D281" s="398"/>
      <c r="E281" s="225">
        <f t="shared" ref="E281:AK281" si="257">SUM(E279:E280)</f>
        <v>0</v>
      </c>
      <c r="F281" s="225">
        <f t="shared" si="257"/>
        <v>0</v>
      </c>
      <c r="G281" s="225">
        <f t="shared" si="257"/>
        <v>0</v>
      </c>
      <c r="H281" s="225">
        <f t="shared" si="257"/>
        <v>0</v>
      </c>
      <c r="I281" s="225">
        <f t="shared" si="257"/>
        <v>0</v>
      </c>
      <c r="J281" s="225">
        <f t="shared" si="257"/>
        <v>0</v>
      </c>
      <c r="K281" s="225">
        <f t="shared" si="257"/>
        <v>0</v>
      </c>
      <c r="L281" s="225">
        <f t="shared" si="257"/>
        <v>0</v>
      </c>
      <c r="M281" s="225">
        <f t="shared" si="257"/>
        <v>0</v>
      </c>
      <c r="N281" s="225">
        <f t="shared" si="257"/>
        <v>0</v>
      </c>
      <c r="O281" s="225">
        <f t="shared" si="257"/>
        <v>0</v>
      </c>
      <c r="P281" s="225">
        <f t="shared" si="257"/>
        <v>0</v>
      </c>
      <c r="Q281" s="225">
        <f t="shared" si="257"/>
        <v>0</v>
      </c>
      <c r="R281" s="225">
        <f t="shared" si="257"/>
        <v>0</v>
      </c>
      <c r="S281" s="225">
        <f t="shared" si="257"/>
        <v>5300</v>
      </c>
      <c r="T281" s="225">
        <f t="shared" si="257"/>
        <v>0</v>
      </c>
      <c r="U281" s="225">
        <f t="shared" si="257"/>
        <v>0</v>
      </c>
      <c r="V281" s="225">
        <f t="shared" si="257"/>
        <v>0</v>
      </c>
      <c r="W281" s="225">
        <f t="shared" si="257"/>
        <v>0</v>
      </c>
      <c r="X281" s="225">
        <f t="shared" si="257"/>
        <v>4</v>
      </c>
      <c r="Y281" s="225">
        <f t="shared" si="257"/>
        <v>0</v>
      </c>
      <c r="Z281" s="225">
        <f t="shared" si="257"/>
        <v>4</v>
      </c>
      <c r="AA281" s="225">
        <f t="shared" si="257"/>
        <v>0</v>
      </c>
      <c r="AB281" s="225">
        <f t="shared" si="257"/>
        <v>1234.3299999999913</v>
      </c>
      <c r="AC281" s="225">
        <f t="shared" si="257"/>
        <v>0</v>
      </c>
      <c r="AD281" s="225">
        <f t="shared" si="257"/>
        <v>0</v>
      </c>
      <c r="AE281" s="225">
        <f t="shared" si="257"/>
        <v>4</v>
      </c>
      <c r="AF281" s="225">
        <f t="shared" si="257"/>
        <v>0</v>
      </c>
      <c r="AG281" s="225">
        <f t="shared" si="257"/>
        <v>0</v>
      </c>
      <c r="AH281" s="225">
        <f t="shared" si="257"/>
        <v>0</v>
      </c>
      <c r="AI281" s="225">
        <f t="shared" si="257"/>
        <v>0</v>
      </c>
      <c r="AJ281" s="225">
        <f t="shared" si="257"/>
        <v>0</v>
      </c>
      <c r="AK281" s="225">
        <f t="shared" si="257"/>
        <v>0</v>
      </c>
      <c r="AL281" s="225"/>
      <c r="AM281" s="225">
        <f t="shared" ref="AM281:AP281" si="258">SUM(AM279:AM280)</f>
        <v>0</v>
      </c>
      <c r="AN281" s="225">
        <f t="shared" si="258"/>
        <v>0</v>
      </c>
      <c r="AO281" s="225">
        <f t="shared" si="258"/>
        <v>0</v>
      </c>
      <c r="AP281" s="225">
        <f t="shared" si="258"/>
        <v>0</v>
      </c>
      <c r="AQ281" s="225">
        <f>SUM(AQ279:AQ280)</f>
        <v>0</v>
      </c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</row>
    <row r="282" spans="1:54" ht="15.75" customHeight="1" x14ac:dyDescent="0.2">
      <c r="A282" s="292"/>
      <c r="B282" s="24"/>
      <c r="C282" s="24"/>
      <c r="D282" s="24"/>
      <c r="E282" s="293"/>
      <c r="F282" s="293"/>
      <c r="G282" s="293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  <c r="AA282" s="293"/>
      <c r="AB282" s="293"/>
      <c r="AC282" s="293"/>
      <c r="AD282" s="293"/>
      <c r="AE282" s="293"/>
      <c r="AF282" s="293"/>
      <c r="AG282" s="293"/>
      <c r="AH282" s="293"/>
      <c r="AI282" s="293"/>
      <c r="AJ282" s="293"/>
      <c r="AK282" s="293"/>
      <c r="AL282" s="293"/>
      <c r="AM282" s="293"/>
      <c r="AN282" s="293"/>
      <c r="AO282" s="293"/>
      <c r="AP282" s="293"/>
      <c r="AQ282" s="29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</row>
    <row r="283" spans="1:54" ht="15.75" customHeight="1" x14ac:dyDescent="0.2">
      <c r="A283" s="292"/>
      <c r="B283" s="24"/>
      <c r="C283" s="24"/>
      <c r="D283" s="24"/>
      <c r="E283" s="293"/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  <c r="AA283" s="293"/>
      <c r="AB283" s="293"/>
      <c r="AC283" s="293"/>
      <c r="AD283" s="293"/>
      <c r="AE283" s="293"/>
      <c r="AF283" s="293"/>
      <c r="AG283" s="293"/>
      <c r="AH283" s="293"/>
      <c r="AI283" s="293"/>
      <c r="AJ283" s="293"/>
      <c r="AK283" s="293"/>
      <c r="AL283" s="293"/>
      <c r="AM283" s="293"/>
      <c r="AN283" s="293"/>
      <c r="AO283" s="293"/>
      <c r="AP283" s="293"/>
      <c r="AQ283" s="29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</row>
    <row r="284" spans="1:54" ht="26.25" x14ac:dyDescent="0.4">
      <c r="A284" s="390" t="s">
        <v>319</v>
      </c>
      <c r="B284" s="391"/>
      <c r="C284" s="391"/>
      <c r="D284" s="392"/>
      <c r="E284" s="276">
        <f>E271+E262+E241+E235+E204+E168+E160+E151+E144+E137+E120+E112+E37+E28+E20+E275+E278+E281</f>
        <v>148826.28</v>
      </c>
      <c r="F284" s="276">
        <f t="shared" ref="F284:AQ284" si="259">F271+F262+F241+F235+F204+F168+F160+F151+F144+F137+F120+F112+F37+F28+F20+F275+F278+F281</f>
        <v>7553.25</v>
      </c>
      <c r="G284" s="276">
        <f t="shared" si="259"/>
        <v>13575</v>
      </c>
      <c r="H284" s="276">
        <f t="shared" si="259"/>
        <v>145653</v>
      </c>
      <c r="I284" s="276">
        <f t="shared" si="259"/>
        <v>98</v>
      </c>
      <c r="J284" s="276">
        <f t="shared" si="259"/>
        <v>50631.1</v>
      </c>
      <c r="K284" s="276">
        <f t="shared" si="259"/>
        <v>40428.239999999998</v>
      </c>
      <c r="L284" s="276">
        <f t="shared" si="259"/>
        <v>82649.5</v>
      </c>
      <c r="M284" s="276">
        <f t="shared" si="259"/>
        <v>31103.876499999998</v>
      </c>
      <c r="N284" s="268">
        <f t="shared" si="259"/>
        <v>195060.04000000004</v>
      </c>
      <c r="O284" s="276">
        <f t="shared" si="259"/>
        <v>53839.47696</v>
      </c>
      <c r="P284" s="268">
        <f t="shared" si="259"/>
        <v>75969.439999999988</v>
      </c>
      <c r="Q284" s="276">
        <f t="shared" si="259"/>
        <v>22790.829999999998</v>
      </c>
      <c r="R284" s="268">
        <f t="shared" si="259"/>
        <v>36726.559999999998</v>
      </c>
      <c r="S284" s="276">
        <f t="shared" si="259"/>
        <v>23253.760000000002</v>
      </c>
      <c r="T284" s="276">
        <f t="shared" si="259"/>
        <v>11017.996999999999</v>
      </c>
      <c r="U284" s="276">
        <f t="shared" si="259"/>
        <v>5334.1999999999989</v>
      </c>
      <c r="V284" s="276">
        <f t="shared" si="259"/>
        <v>9731</v>
      </c>
      <c r="W284" s="276">
        <f t="shared" si="259"/>
        <v>14</v>
      </c>
      <c r="X284" s="276">
        <f t="shared" si="259"/>
        <v>75</v>
      </c>
      <c r="Y284" s="276">
        <f t="shared" si="259"/>
        <v>157654.095</v>
      </c>
      <c r="Z284" s="276">
        <f t="shared" si="259"/>
        <v>92</v>
      </c>
      <c r="AA284" s="276">
        <f t="shared" si="259"/>
        <v>164080.79</v>
      </c>
      <c r="AB284" s="276">
        <f t="shared" si="259"/>
        <v>172868.37</v>
      </c>
      <c r="AC284" s="276">
        <f t="shared" si="259"/>
        <v>147175.50999999998</v>
      </c>
      <c r="AD284" s="276">
        <f t="shared" si="259"/>
        <v>98</v>
      </c>
      <c r="AE284" s="276">
        <f t="shared" si="259"/>
        <v>92</v>
      </c>
      <c r="AF284" s="268">
        <f t="shared" si="259"/>
        <v>140477.06000000003</v>
      </c>
      <c r="AG284" s="276">
        <f t="shared" si="259"/>
        <v>38715.480000000003</v>
      </c>
      <c r="AH284" s="268">
        <f t="shared" si="259"/>
        <v>163517.84000000003</v>
      </c>
      <c r="AI284" s="276">
        <f t="shared" si="259"/>
        <v>111872.13</v>
      </c>
      <c r="AJ284" s="268">
        <f t="shared" si="259"/>
        <v>206532.80000000005</v>
      </c>
      <c r="AK284" s="276">
        <f t="shared" si="259"/>
        <v>160558.60045999999</v>
      </c>
      <c r="AL284" s="276">
        <f t="shared" si="259"/>
        <v>92</v>
      </c>
      <c r="AM284" s="276">
        <f t="shared" si="259"/>
        <v>29</v>
      </c>
      <c r="AN284" s="276">
        <f t="shared" si="259"/>
        <v>154212.325572</v>
      </c>
      <c r="AO284" s="276">
        <f t="shared" si="259"/>
        <v>42</v>
      </c>
      <c r="AP284" s="276">
        <f t="shared" si="259"/>
        <v>87217.390000000043</v>
      </c>
      <c r="AQ284" s="276">
        <f t="shared" si="259"/>
        <v>25256.47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</row>
    <row r="285" spans="1:54" ht="15.75" customHeight="1" x14ac:dyDescent="0.2">
      <c r="A285" s="24"/>
      <c r="B285" s="24"/>
      <c r="C285" s="24"/>
      <c r="D285" s="24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82"/>
      <c r="AG285" s="82"/>
      <c r="AH285" s="82"/>
      <c r="AI285" s="82"/>
      <c r="AJ285" s="82"/>
      <c r="AK285" s="82"/>
      <c r="AL285" s="58"/>
      <c r="AM285" s="58"/>
      <c r="AN285" s="58"/>
      <c r="AO285" s="58"/>
      <c r="AP285" s="58"/>
      <c r="AQ285" s="58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</row>
    <row r="286" spans="1:54" ht="15.75" customHeight="1" x14ac:dyDescent="0.2">
      <c r="A286" s="24"/>
      <c r="B286" s="24"/>
      <c r="C286" s="24"/>
      <c r="D286" s="24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</row>
    <row r="287" spans="1:54" ht="15.75" customHeight="1" x14ac:dyDescent="0.2">
      <c r="A287" s="24"/>
      <c r="B287" s="24"/>
      <c r="C287" s="24"/>
      <c r="D287" s="24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</row>
    <row r="288" spans="1:54" ht="15.75" customHeight="1" x14ac:dyDescent="0.2">
      <c r="A288" s="24"/>
      <c r="B288" s="24"/>
      <c r="C288" s="24"/>
      <c r="D288" s="24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</row>
    <row r="289" spans="1:54" ht="15.75" customHeight="1" x14ac:dyDescent="0.2">
      <c r="A289" s="24"/>
      <c r="B289" s="62" t="s">
        <v>320</v>
      </c>
      <c r="C289" s="24"/>
      <c r="D289" s="24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</row>
    <row r="290" spans="1:54" ht="15.75" customHeight="1" x14ac:dyDescent="0.2">
      <c r="A290" s="24"/>
      <c r="B290" s="24"/>
      <c r="C290" s="24"/>
      <c r="D290" s="24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</row>
    <row r="291" spans="1:54" ht="15.75" customHeight="1" x14ac:dyDescent="0.2">
      <c r="A291" s="24"/>
      <c r="B291" s="24"/>
      <c r="C291" s="24"/>
      <c r="D291" s="24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</row>
    <row r="292" spans="1:54" ht="15.75" customHeight="1" x14ac:dyDescent="0.2">
      <c r="A292" s="24"/>
      <c r="B292" s="24"/>
      <c r="C292" s="24"/>
      <c r="D292" s="24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</row>
    <row r="293" spans="1:54" ht="15.75" customHeight="1" x14ac:dyDescent="0.2">
      <c r="A293" s="24"/>
      <c r="B293" s="24"/>
      <c r="C293" s="24"/>
      <c r="D293" s="24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</row>
    <row r="294" spans="1:54" ht="15.75" customHeight="1" x14ac:dyDescent="0.2">
      <c r="A294" s="24"/>
      <c r="B294" s="24"/>
      <c r="C294" s="24"/>
      <c r="D294" s="24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</row>
    <row r="295" spans="1:54" ht="15.75" customHeight="1" x14ac:dyDescent="0.2">
      <c r="A295" s="24"/>
      <c r="B295" s="24"/>
      <c r="C295" s="24"/>
      <c r="D295" s="24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</row>
    <row r="296" spans="1:54" ht="15.75" customHeight="1" x14ac:dyDescent="0.2">
      <c r="A296" s="24"/>
      <c r="B296" s="24"/>
      <c r="C296" s="24"/>
      <c r="D296" s="24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</row>
    <row r="297" spans="1:54" ht="15.75" customHeight="1" x14ac:dyDescent="0.2">
      <c r="A297" s="24"/>
      <c r="B297" s="24"/>
      <c r="C297" s="24"/>
      <c r="D297" s="24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</row>
    <row r="298" spans="1:54" ht="15.75" customHeight="1" x14ac:dyDescent="0.2">
      <c r="A298" s="24"/>
      <c r="B298" s="24"/>
      <c r="C298" s="24"/>
      <c r="D298" s="24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</row>
    <row r="299" spans="1:54" ht="15.75" customHeight="1" x14ac:dyDescent="0.2">
      <c r="A299" s="24"/>
      <c r="B299" s="24"/>
      <c r="C299" s="24"/>
      <c r="D299" s="24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</row>
    <row r="300" spans="1:54" ht="15.75" customHeight="1" x14ac:dyDescent="0.2">
      <c r="A300" s="24"/>
      <c r="B300" s="24"/>
      <c r="C300" s="24"/>
      <c r="D300" s="24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</row>
    <row r="301" spans="1:54" ht="15.75" customHeight="1" x14ac:dyDescent="0.2">
      <c r="A301" s="24"/>
      <c r="B301" s="24"/>
      <c r="C301" s="24"/>
      <c r="D301" s="24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</row>
    <row r="302" spans="1:54" ht="15.75" customHeight="1" x14ac:dyDescent="0.2">
      <c r="A302" s="24"/>
      <c r="B302" s="24"/>
      <c r="C302" s="24"/>
      <c r="D302" s="24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</row>
    <row r="303" spans="1:54" ht="15.75" customHeight="1" x14ac:dyDescent="0.2">
      <c r="A303" s="24"/>
      <c r="B303" s="24"/>
      <c r="C303" s="24"/>
      <c r="D303" s="24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</row>
    <row r="304" spans="1:54" ht="15.75" customHeight="1" x14ac:dyDescent="0.2">
      <c r="A304" s="24"/>
      <c r="B304" s="24"/>
      <c r="C304" s="24"/>
      <c r="D304" s="24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</row>
    <row r="305" spans="1:54" ht="15.75" customHeight="1" x14ac:dyDescent="0.2">
      <c r="A305" s="24"/>
      <c r="B305" s="24"/>
      <c r="C305" s="24"/>
      <c r="D305" s="24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</row>
    <row r="306" spans="1:54" ht="15.75" customHeight="1" x14ac:dyDescent="0.2">
      <c r="A306" s="24"/>
      <c r="B306" s="24"/>
      <c r="C306" s="24"/>
      <c r="D306" s="24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</row>
    <row r="307" spans="1:54" ht="15.75" customHeight="1" x14ac:dyDescent="0.2">
      <c r="A307" s="24"/>
      <c r="B307" s="24"/>
      <c r="C307" s="24"/>
      <c r="D307" s="24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</row>
    <row r="308" spans="1:54" ht="15.75" customHeight="1" x14ac:dyDescent="0.2">
      <c r="A308" s="24"/>
      <c r="B308" s="24"/>
      <c r="C308" s="24"/>
      <c r="D308" s="24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</row>
    <row r="309" spans="1:54" ht="15.75" customHeight="1" x14ac:dyDescent="0.2">
      <c r="A309" s="24"/>
      <c r="B309" s="24"/>
      <c r="C309" s="24"/>
      <c r="D309" s="24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</row>
    <row r="310" spans="1:54" ht="15.75" customHeight="1" x14ac:dyDescent="0.2">
      <c r="A310" s="24"/>
      <c r="B310" s="24"/>
      <c r="C310" s="24"/>
      <c r="D310" s="24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</row>
    <row r="311" spans="1:54" ht="15.75" customHeight="1" x14ac:dyDescent="0.2">
      <c r="A311" s="24"/>
      <c r="B311" s="24"/>
      <c r="C311" s="24"/>
      <c r="D311" s="24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</row>
    <row r="312" spans="1:54" ht="15.75" customHeight="1" x14ac:dyDescent="0.2">
      <c r="A312" s="24"/>
      <c r="B312" s="24"/>
      <c r="C312" s="24"/>
      <c r="D312" s="24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</row>
    <row r="313" spans="1:54" ht="15.75" customHeight="1" x14ac:dyDescent="0.2">
      <c r="A313" s="24"/>
      <c r="B313" s="24"/>
      <c r="C313" s="24"/>
      <c r="D313" s="24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</row>
    <row r="314" spans="1:54" ht="15.75" customHeight="1" x14ac:dyDescent="0.2">
      <c r="A314" s="24"/>
      <c r="B314" s="24"/>
      <c r="C314" s="24"/>
      <c r="D314" s="24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</row>
    <row r="315" spans="1:54" ht="15.75" customHeight="1" x14ac:dyDescent="0.2">
      <c r="A315" s="24"/>
      <c r="B315" s="24"/>
      <c r="C315" s="24"/>
      <c r="D315" s="24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</row>
    <row r="316" spans="1:54" ht="15.75" customHeight="1" x14ac:dyDescent="0.2">
      <c r="A316" s="24"/>
      <c r="B316" s="24"/>
      <c r="C316" s="24"/>
      <c r="D316" s="24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</row>
    <row r="317" spans="1:54" ht="15.75" customHeight="1" x14ac:dyDescent="0.2">
      <c r="A317" s="24"/>
      <c r="B317" s="24"/>
      <c r="C317" s="24"/>
      <c r="D317" s="24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</row>
    <row r="318" spans="1:54" ht="15.75" customHeight="1" x14ac:dyDescent="0.2">
      <c r="A318" s="24"/>
      <c r="B318" s="24"/>
      <c r="C318" s="24"/>
      <c r="D318" s="24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</row>
    <row r="319" spans="1:54" ht="15.75" customHeight="1" x14ac:dyDescent="0.2">
      <c r="A319" s="24"/>
      <c r="B319" s="24"/>
      <c r="C319" s="24"/>
      <c r="D319" s="24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</row>
    <row r="320" spans="1:54" ht="15.75" customHeight="1" x14ac:dyDescent="0.2">
      <c r="A320" s="24"/>
      <c r="B320" s="24"/>
      <c r="C320" s="24"/>
      <c r="D320" s="24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</row>
    <row r="321" spans="1:54" ht="15.75" customHeight="1" x14ac:dyDescent="0.2">
      <c r="A321" s="24"/>
      <c r="B321" s="24"/>
      <c r="C321" s="24"/>
      <c r="D321" s="24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</row>
    <row r="322" spans="1:54" ht="15.75" customHeight="1" x14ac:dyDescent="0.2">
      <c r="A322" s="24"/>
      <c r="B322" s="24"/>
      <c r="C322" s="24"/>
      <c r="D322" s="24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</row>
    <row r="323" spans="1:54" ht="15.75" customHeight="1" x14ac:dyDescent="0.2">
      <c r="A323" s="24"/>
      <c r="B323" s="24"/>
      <c r="C323" s="24"/>
      <c r="D323" s="24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</row>
    <row r="324" spans="1:54" ht="15.75" customHeight="1" x14ac:dyDescent="0.2">
      <c r="A324" s="24"/>
      <c r="B324" s="24"/>
      <c r="C324" s="24"/>
      <c r="D324" s="24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</row>
    <row r="325" spans="1:54" ht="15.75" customHeight="1" x14ac:dyDescent="0.2">
      <c r="A325" s="24"/>
      <c r="B325" s="24"/>
      <c r="C325" s="24"/>
      <c r="D325" s="24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</row>
    <row r="326" spans="1:54" ht="15.75" customHeight="1" x14ac:dyDescent="0.2">
      <c r="A326" s="24"/>
      <c r="B326" s="24"/>
      <c r="C326" s="24"/>
      <c r="D326" s="24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</row>
    <row r="327" spans="1:54" ht="15.75" customHeight="1" x14ac:dyDescent="0.2">
      <c r="A327" s="24"/>
      <c r="B327" s="24"/>
      <c r="C327" s="24"/>
      <c r="D327" s="24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</row>
    <row r="328" spans="1:54" ht="15.75" customHeight="1" x14ac:dyDescent="0.2">
      <c r="A328" s="24"/>
      <c r="B328" s="24"/>
      <c r="C328" s="24"/>
      <c r="D328" s="24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</row>
    <row r="329" spans="1:54" ht="15.75" customHeight="1" x14ac:dyDescent="0.2">
      <c r="A329" s="24"/>
      <c r="B329" s="24"/>
      <c r="C329" s="24"/>
      <c r="D329" s="24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</row>
    <row r="330" spans="1:54" ht="15.75" customHeight="1" x14ac:dyDescent="0.2">
      <c r="A330" s="24"/>
      <c r="B330" s="24"/>
      <c r="C330" s="24"/>
      <c r="D330" s="24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</row>
    <row r="331" spans="1:54" ht="15.75" customHeight="1" x14ac:dyDescent="0.2">
      <c r="A331" s="24"/>
      <c r="B331" s="24"/>
      <c r="C331" s="24"/>
      <c r="D331" s="24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</row>
    <row r="332" spans="1:54" ht="15.75" customHeight="1" x14ac:dyDescent="0.2">
      <c r="A332" s="24"/>
      <c r="B332" s="24"/>
      <c r="C332" s="24"/>
      <c r="D332" s="24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</row>
    <row r="333" spans="1:54" ht="15.75" customHeight="1" x14ac:dyDescent="0.2">
      <c r="A333" s="24"/>
      <c r="B333" s="24"/>
      <c r="C333" s="24"/>
      <c r="D333" s="24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</row>
    <row r="334" spans="1:54" ht="15.75" customHeight="1" x14ac:dyDescent="0.2">
      <c r="A334" s="24"/>
      <c r="B334" s="24"/>
      <c r="C334" s="24"/>
      <c r="D334" s="24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</row>
    <row r="335" spans="1:54" ht="15.75" customHeight="1" x14ac:dyDescent="0.2">
      <c r="A335" s="24"/>
      <c r="B335" s="24"/>
      <c r="C335" s="24"/>
      <c r="D335" s="24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</row>
    <row r="336" spans="1:54" ht="15.75" customHeight="1" x14ac:dyDescent="0.2">
      <c r="A336" s="24"/>
      <c r="B336" s="24"/>
      <c r="C336" s="24"/>
      <c r="D336" s="24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</row>
    <row r="337" spans="1:54" ht="15.75" customHeight="1" x14ac:dyDescent="0.2">
      <c r="A337" s="24"/>
      <c r="B337" s="24"/>
      <c r="C337" s="24"/>
      <c r="D337" s="24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</row>
    <row r="338" spans="1:54" ht="15.75" customHeight="1" x14ac:dyDescent="0.2">
      <c r="A338" s="24"/>
      <c r="B338" s="24"/>
      <c r="C338" s="24"/>
      <c r="D338" s="24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</row>
    <row r="339" spans="1:54" ht="15.75" customHeight="1" x14ac:dyDescent="0.2">
      <c r="A339" s="24"/>
      <c r="B339" s="24"/>
      <c r="C339" s="24"/>
      <c r="D339" s="24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</row>
    <row r="340" spans="1:54" ht="15.75" customHeight="1" x14ac:dyDescent="0.2">
      <c r="A340" s="24"/>
      <c r="B340" s="24"/>
      <c r="C340" s="24"/>
      <c r="D340" s="24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</row>
    <row r="341" spans="1:54" ht="15.75" customHeight="1" x14ac:dyDescent="0.2">
      <c r="A341" s="24"/>
      <c r="B341" s="24"/>
      <c r="C341" s="24"/>
      <c r="D341" s="24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</row>
    <row r="342" spans="1:54" ht="15.75" customHeight="1" x14ac:dyDescent="0.2">
      <c r="A342" s="24"/>
      <c r="B342" s="24"/>
      <c r="C342" s="24"/>
      <c r="D342" s="24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</row>
    <row r="343" spans="1:54" ht="15.75" customHeight="1" x14ac:dyDescent="0.2">
      <c r="A343" s="24"/>
      <c r="B343" s="24"/>
      <c r="C343" s="24"/>
      <c r="D343" s="24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</row>
    <row r="344" spans="1:54" ht="15.75" customHeight="1" x14ac:dyDescent="0.2">
      <c r="A344" s="24"/>
      <c r="B344" s="24"/>
      <c r="C344" s="24"/>
      <c r="D344" s="24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</row>
    <row r="345" spans="1:54" ht="15.75" customHeight="1" x14ac:dyDescent="0.2">
      <c r="A345" s="24"/>
      <c r="B345" s="24"/>
      <c r="C345" s="24"/>
      <c r="D345" s="24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</row>
    <row r="346" spans="1:54" ht="15.75" customHeight="1" x14ac:dyDescent="0.2">
      <c r="A346" s="24"/>
      <c r="B346" s="24"/>
      <c r="C346" s="24"/>
      <c r="D346" s="24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</row>
    <row r="347" spans="1:54" ht="15.75" customHeight="1" x14ac:dyDescent="0.2">
      <c r="A347" s="24"/>
      <c r="B347" s="24"/>
      <c r="C347" s="24"/>
      <c r="D347" s="24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</row>
    <row r="348" spans="1:54" ht="15.75" customHeight="1" x14ac:dyDescent="0.2">
      <c r="A348" s="24"/>
      <c r="B348" s="24"/>
      <c r="C348" s="24"/>
      <c r="D348" s="24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</row>
    <row r="349" spans="1:54" ht="15.75" customHeight="1" x14ac:dyDescent="0.2">
      <c r="A349" s="24"/>
      <c r="B349" s="24"/>
      <c r="C349" s="24"/>
      <c r="D349" s="24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</row>
    <row r="350" spans="1:54" ht="15.75" customHeight="1" x14ac:dyDescent="0.2">
      <c r="A350" s="24"/>
      <c r="B350" s="24"/>
      <c r="C350" s="24"/>
      <c r="D350" s="24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</row>
    <row r="351" spans="1:54" ht="15.75" customHeight="1" x14ac:dyDescent="0.2">
      <c r="A351" s="24"/>
      <c r="B351" s="24"/>
      <c r="C351" s="24"/>
      <c r="D351" s="24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</row>
    <row r="352" spans="1:54" ht="15.75" customHeight="1" x14ac:dyDescent="0.2">
      <c r="A352" s="24"/>
      <c r="B352" s="24"/>
      <c r="C352" s="24"/>
      <c r="D352" s="24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</row>
    <row r="353" spans="1:54" ht="15.75" customHeight="1" x14ac:dyDescent="0.2">
      <c r="A353" s="24"/>
      <c r="B353" s="24"/>
      <c r="C353" s="24"/>
      <c r="D353" s="24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</row>
    <row r="354" spans="1:54" ht="15.75" customHeight="1" x14ac:dyDescent="0.2">
      <c r="A354" s="24"/>
      <c r="B354" s="24"/>
      <c r="C354" s="24"/>
      <c r="D354" s="24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</row>
    <row r="355" spans="1:54" ht="15.75" customHeight="1" x14ac:dyDescent="0.2">
      <c r="A355" s="24"/>
      <c r="B355" s="24"/>
      <c r="C355" s="24"/>
      <c r="D355" s="24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</row>
    <row r="356" spans="1:54" ht="15.75" customHeight="1" x14ac:dyDescent="0.2">
      <c r="A356" s="24"/>
      <c r="B356" s="24"/>
      <c r="C356" s="24"/>
      <c r="D356" s="24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</row>
    <row r="357" spans="1:54" ht="15.75" customHeight="1" x14ac:dyDescent="0.2">
      <c r="A357" s="24"/>
      <c r="B357" s="24"/>
      <c r="C357" s="24"/>
      <c r="D357" s="24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</row>
    <row r="358" spans="1:54" ht="15.75" customHeight="1" x14ac:dyDescent="0.2">
      <c r="A358" s="24"/>
      <c r="B358" s="24"/>
      <c r="C358" s="24"/>
      <c r="D358" s="24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</row>
    <row r="359" spans="1:54" ht="15.75" customHeight="1" x14ac:dyDescent="0.2">
      <c r="A359" s="24"/>
      <c r="B359" s="24"/>
      <c r="C359" s="24"/>
      <c r="D359" s="24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</row>
    <row r="360" spans="1:54" ht="15.75" customHeight="1" x14ac:dyDescent="0.2">
      <c r="A360" s="24"/>
      <c r="B360" s="24"/>
      <c r="C360" s="24"/>
      <c r="D360" s="24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</row>
    <row r="361" spans="1:54" ht="15.75" customHeight="1" x14ac:dyDescent="0.2">
      <c r="A361" s="24"/>
      <c r="B361" s="24"/>
      <c r="C361" s="24"/>
      <c r="D361" s="24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</row>
    <row r="362" spans="1:54" ht="15.75" customHeight="1" x14ac:dyDescent="0.2">
      <c r="A362" s="24"/>
      <c r="B362" s="24"/>
      <c r="C362" s="24"/>
      <c r="D362" s="24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</row>
    <row r="363" spans="1:54" ht="15.75" customHeight="1" x14ac:dyDescent="0.2">
      <c r="A363" s="24"/>
      <c r="B363" s="24"/>
      <c r="C363" s="24"/>
      <c r="D363" s="24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</row>
    <row r="364" spans="1:54" ht="15.75" customHeight="1" x14ac:dyDescent="0.2">
      <c r="A364" s="24"/>
      <c r="B364" s="24"/>
      <c r="C364" s="24"/>
      <c r="D364" s="24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</row>
    <row r="365" spans="1:54" ht="15.75" customHeight="1" x14ac:dyDescent="0.2">
      <c r="A365" s="24"/>
      <c r="B365" s="24"/>
      <c r="C365" s="24"/>
      <c r="D365" s="24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</row>
    <row r="366" spans="1:54" ht="15.75" customHeight="1" x14ac:dyDescent="0.2">
      <c r="A366" s="24"/>
      <c r="B366" s="24"/>
      <c r="C366" s="24"/>
      <c r="D366" s="24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</row>
    <row r="367" spans="1:54" ht="15.75" customHeight="1" x14ac:dyDescent="0.2">
      <c r="A367" s="24"/>
      <c r="B367" s="24"/>
      <c r="C367" s="24"/>
      <c r="D367" s="24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</row>
    <row r="368" spans="1:54" ht="15.75" customHeight="1" x14ac:dyDescent="0.2">
      <c r="A368" s="24"/>
      <c r="B368" s="24"/>
      <c r="C368" s="24"/>
      <c r="D368" s="24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</row>
    <row r="369" spans="1:54" ht="15.75" customHeight="1" x14ac:dyDescent="0.2">
      <c r="A369" s="24"/>
      <c r="B369" s="24"/>
      <c r="C369" s="24"/>
      <c r="D369" s="24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</row>
    <row r="370" spans="1:54" ht="15.75" customHeight="1" x14ac:dyDescent="0.2">
      <c r="A370" s="24"/>
      <c r="B370" s="24"/>
      <c r="C370" s="24"/>
      <c r="D370" s="24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</row>
    <row r="371" spans="1:54" ht="15.75" customHeight="1" x14ac:dyDescent="0.2">
      <c r="A371" s="24"/>
      <c r="B371" s="24"/>
      <c r="C371" s="24"/>
      <c r="D371" s="24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</row>
    <row r="372" spans="1:54" ht="15.75" customHeight="1" x14ac:dyDescent="0.2">
      <c r="A372" s="24"/>
      <c r="B372" s="24"/>
      <c r="C372" s="24"/>
      <c r="D372" s="24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</row>
    <row r="373" spans="1:54" ht="15.75" customHeight="1" x14ac:dyDescent="0.2">
      <c r="A373" s="24"/>
      <c r="B373" s="24"/>
      <c r="C373" s="24"/>
      <c r="D373" s="24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</row>
    <row r="374" spans="1:54" ht="15.75" customHeight="1" x14ac:dyDescent="0.2">
      <c r="A374" s="24"/>
      <c r="B374" s="24"/>
      <c r="C374" s="24"/>
      <c r="D374" s="24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</row>
    <row r="375" spans="1:54" ht="15.75" customHeight="1" x14ac:dyDescent="0.2">
      <c r="A375" s="24"/>
      <c r="B375" s="24"/>
      <c r="C375" s="24"/>
      <c r="D375" s="24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</row>
    <row r="376" spans="1:54" ht="15.75" customHeight="1" x14ac:dyDescent="0.2">
      <c r="A376" s="24"/>
      <c r="B376" s="24"/>
      <c r="C376" s="24"/>
      <c r="D376" s="24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</row>
    <row r="377" spans="1:54" ht="15.75" customHeight="1" x14ac:dyDescent="0.2">
      <c r="A377" s="24"/>
      <c r="B377" s="24"/>
      <c r="C377" s="24"/>
      <c r="D377" s="24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</row>
    <row r="378" spans="1:54" ht="15.75" customHeight="1" x14ac:dyDescent="0.2">
      <c r="A378" s="24"/>
      <c r="B378" s="24"/>
      <c r="C378" s="24"/>
      <c r="D378" s="24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</row>
    <row r="379" spans="1:54" ht="15.75" customHeight="1" x14ac:dyDescent="0.2">
      <c r="A379" s="24"/>
      <c r="B379" s="24"/>
      <c r="C379" s="24"/>
      <c r="D379" s="24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</row>
    <row r="380" spans="1:54" ht="15.75" customHeight="1" x14ac:dyDescent="0.2">
      <c r="A380" s="24"/>
      <c r="B380" s="24"/>
      <c r="C380" s="24"/>
      <c r="D380" s="24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</row>
    <row r="381" spans="1:54" ht="15.75" customHeight="1" x14ac:dyDescent="0.2">
      <c r="A381" s="24"/>
      <c r="B381" s="24"/>
      <c r="C381" s="24"/>
      <c r="D381" s="24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</row>
    <row r="382" spans="1:54" ht="15.75" customHeight="1" x14ac:dyDescent="0.2">
      <c r="A382" s="24"/>
      <c r="B382" s="24"/>
      <c r="C382" s="24"/>
      <c r="D382" s="24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</row>
    <row r="383" spans="1:54" ht="15.75" customHeight="1" x14ac:dyDescent="0.2">
      <c r="A383" s="24"/>
      <c r="B383" s="24"/>
      <c r="C383" s="24"/>
      <c r="D383" s="24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</row>
    <row r="384" spans="1:54" ht="15.75" customHeight="1" x14ac:dyDescent="0.2">
      <c r="A384" s="24"/>
      <c r="B384" s="24"/>
      <c r="C384" s="24"/>
      <c r="D384" s="24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</row>
    <row r="385" spans="1:54" ht="15.75" customHeight="1" x14ac:dyDescent="0.2">
      <c r="A385" s="24"/>
      <c r="B385" s="24"/>
      <c r="C385" s="24"/>
      <c r="D385" s="24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</row>
    <row r="386" spans="1:54" ht="15.75" customHeight="1" x14ac:dyDescent="0.2">
      <c r="A386" s="24"/>
      <c r="B386" s="24"/>
      <c r="C386" s="24"/>
      <c r="D386" s="24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</row>
    <row r="387" spans="1:54" ht="15.75" customHeight="1" x14ac:dyDescent="0.2">
      <c r="A387" s="24"/>
      <c r="B387" s="24"/>
      <c r="C387" s="24"/>
      <c r="D387" s="24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</row>
    <row r="388" spans="1:54" ht="15.75" customHeight="1" x14ac:dyDescent="0.2">
      <c r="A388" s="24"/>
      <c r="B388" s="24"/>
      <c r="C388" s="24"/>
      <c r="D388" s="24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</row>
    <row r="389" spans="1:54" ht="15.75" customHeight="1" x14ac:dyDescent="0.2">
      <c r="A389" s="24"/>
      <c r="B389" s="24"/>
      <c r="C389" s="24"/>
      <c r="D389" s="24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</row>
    <row r="390" spans="1:54" ht="15.75" customHeight="1" x14ac:dyDescent="0.2">
      <c r="A390" s="24"/>
      <c r="B390" s="24"/>
      <c r="C390" s="24"/>
      <c r="D390" s="24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</row>
    <row r="391" spans="1:54" ht="15.75" customHeight="1" x14ac:dyDescent="0.2">
      <c r="A391" s="24"/>
      <c r="B391" s="24"/>
      <c r="C391" s="24"/>
      <c r="D391" s="24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</row>
    <row r="392" spans="1:54" ht="15.75" customHeight="1" x14ac:dyDescent="0.2">
      <c r="A392" s="24"/>
      <c r="B392" s="24"/>
      <c r="C392" s="24"/>
      <c r="D392" s="24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</row>
    <row r="393" spans="1:54" ht="15.75" customHeight="1" x14ac:dyDescent="0.2">
      <c r="A393" s="24"/>
      <c r="B393" s="24"/>
      <c r="C393" s="24"/>
      <c r="D393" s="24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</row>
    <row r="394" spans="1:54" ht="15.75" customHeight="1" x14ac:dyDescent="0.2">
      <c r="A394" s="24"/>
      <c r="B394" s="24"/>
      <c r="C394" s="24"/>
      <c r="D394" s="24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</row>
    <row r="395" spans="1:54" ht="15.75" customHeight="1" x14ac:dyDescent="0.2">
      <c r="A395" s="24"/>
      <c r="B395" s="24"/>
      <c r="C395" s="24"/>
      <c r="D395" s="24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</row>
    <row r="396" spans="1:54" ht="15.75" customHeight="1" x14ac:dyDescent="0.2">
      <c r="A396" s="24"/>
      <c r="B396" s="24"/>
      <c r="C396" s="24"/>
      <c r="D396" s="24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</row>
    <row r="397" spans="1:54" ht="15.75" customHeight="1" x14ac:dyDescent="0.2">
      <c r="A397" s="24"/>
      <c r="B397" s="24"/>
      <c r="C397" s="24"/>
      <c r="D397" s="24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</row>
    <row r="398" spans="1:54" ht="15.75" customHeight="1" x14ac:dyDescent="0.2">
      <c r="A398" s="24"/>
      <c r="B398" s="24"/>
      <c r="C398" s="24"/>
      <c r="D398" s="24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</row>
    <row r="399" spans="1:54" ht="15.75" customHeight="1" x14ac:dyDescent="0.2">
      <c r="A399" s="24"/>
      <c r="B399" s="24"/>
      <c r="C399" s="24"/>
      <c r="D399" s="24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</row>
    <row r="400" spans="1:54" ht="15.75" customHeight="1" x14ac:dyDescent="0.2">
      <c r="A400" s="24"/>
      <c r="B400" s="24"/>
      <c r="C400" s="24"/>
      <c r="D400" s="24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</row>
    <row r="401" spans="1:54" ht="15.75" customHeight="1" x14ac:dyDescent="0.2">
      <c r="A401" s="24"/>
      <c r="B401" s="24"/>
      <c r="C401" s="24"/>
      <c r="D401" s="24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</row>
    <row r="402" spans="1:54" ht="15.75" customHeight="1" x14ac:dyDescent="0.2">
      <c r="A402" s="24"/>
      <c r="B402" s="24"/>
      <c r="C402" s="24"/>
      <c r="D402" s="24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</row>
    <row r="403" spans="1:54" ht="15.75" customHeight="1" x14ac:dyDescent="0.2">
      <c r="A403" s="24"/>
      <c r="B403" s="24"/>
      <c r="C403" s="24"/>
      <c r="D403" s="24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</row>
    <row r="404" spans="1:54" ht="15.75" customHeight="1" x14ac:dyDescent="0.2">
      <c r="A404" s="24"/>
      <c r="B404" s="24"/>
      <c r="C404" s="24"/>
      <c r="D404" s="24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</row>
    <row r="405" spans="1:54" ht="15.75" customHeight="1" x14ac:dyDescent="0.2">
      <c r="A405" s="24"/>
      <c r="B405" s="24"/>
      <c r="C405" s="24"/>
      <c r="D405" s="24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</row>
    <row r="406" spans="1:54" ht="15.75" customHeight="1" x14ac:dyDescent="0.2">
      <c r="A406" s="24"/>
      <c r="B406" s="24"/>
      <c r="C406" s="24"/>
      <c r="D406" s="24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</row>
    <row r="407" spans="1:54" ht="15.75" customHeight="1" x14ac:dyDescent="0.2">
      <c r="A407" s="24"/>
      <c r="B407" s="24"/>
      <c r="C407" s="24"/>
      <c r="D407" s="24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</row>
    <row r="408" spans="1:54" ht="15.75" customHeight="1" x14ac:dyDescent="0.2">
      <c r="A408" s="24"/>
      <c r="B408" s="24"/>
      <c r="C408" s="24"/>
      <c r="D408" s="24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</row>
    <row r="409" spans="1:54" ht="15.75" customHeight="1" x14ac:dyDescent="0.2">
      <c r="A409" s="24"/>
      <c r="B409" s="24"/>
      <c r="C409" s="24"/>
      <c r="D409" s="24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</row>
    <row r="410" spans="1:54" ht="15.75" customHeight="1" x14ac:dyDescent="0.2">
      <c r="A410" s="24"/>
      <c r="B410" s="24"/>
      <c r="C410" s="24"/>
      <c r="D410" s="24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</row>
    <row r="411" spans="1:54" ht="15.75" customHeight="1" x14ac:dyDescent="0.2">
      <c r="A411" s="24"/>
      <c r="B411" s="24"/>
      <c r="C411" s="24"/>
      <c r="D411" s="24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</row>
    <row r="412" spans="1:54" ht="15.75" customHeight="1" x14ac:dyDescent="0.2">
      <c r="A412" s="24"/>
      <c r="B412" s="24"/>
      <c r="C412" s="24"/>
      <c r="D412" s="24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</row>
    <row r="413" spans="1:54" ht="15.75" customHeight="1" x14ac:dyDescent="0.2">
      <c r="A413" s="24"/>
      <c r="B413" s="24"/>
      <c r="C413" s="24"/>
      <c r="D413" s="24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</row>
    <row r="414" spans="1:54" ht="15.75" customHeight="1" x14ac:dyDescent="0.2">
      <c r="A414" s="24"/>
      <c r="B414" s="24"/>
      <c r="C414" s="24"/>
      <c r="D414" s="24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</row>
    <row r="415" spans="1:54" ht="15.75" customHeight="1" x14ac:dyDescent="0.2">
      <c r="A415" s="24"/>
      <c r="B415" s="24"/>
      <c r="C415" s="24"/>
      <c r="D415" s="24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</row>
    <row r="416" spans="1:54" ht="15.75" customHeight="1" x14ac:dyDescent="0.2">
      <c r="A416" s="24"/>
      <c r="B416" s="24"/>
      <c r="C416" s="24"/>
      <c r="D416" s="24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</row>
    <row r="417" spans="1:54" ht="15.75" customHeight="1" x14ac:dyDescent="0.2">
      <c r="A417" s="24"/>
      <c r="B417" s="24"/>
      <c r="C417" s="24"/>
      <c r="D417" s="24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</row>
    <row r="418" spans="1:54" ht="15.75" customHeight="1" x14ac:dyDescent="0.2">
      <c r="A418" s="24"/>
      <c r="B418" s="24"/>
      <c r="C418" s="24"/>
      <c r="D418" s="24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</row>
    <row r="419" spans="1:54" ht="15.75" customHeight="1" x14ac:dyDescent="0.2">
      <c r="A419" s="24"/>
      <c r="B419" s="24"/>
      <c r="C419" s="24"/>
      <c r="D419" s="24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</row>
    <row r="420" spans="1:54" ht="15.75" customHeight="1" x14ac:dyDescent="0.2">
      <c r="A420" s="24"/>
      <c r="B420" s="24"/>
      <c r="C420" s="24"/>
      <c r="D420" s="24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</row>
    <row r="421" spans="1:54" ht="15.75" customHeight="1" x14ac:dyDescent="0.2">
      <c r="A421" s="24"/>
      <c r="B421" s="24"/>
      <c r="C421" s="24"/>
      <c r="D421" s="24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</row>
    <row r="422" spans="1:54" ht="15.75" customHeight="1" x14ac:dyDescent="0.2">
      <c r="A422" s="24"/>
      <c r="B422" s="24"/>
      <c r="C422" s="24"/>
      <c r="D422" s="24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</row>
    <row r="423" spans="1:54" ht="15.75" customHeight="1" x14ac:dyDescent="0.2">
      <c r="A423" s="24"/>
      <c r="B423" s="24"/>
      <c r="C423" s="24"/>
      <c r="D423" s="24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</row>
    <row r="424" spans="1:54" ht="15.75" customHeight="1" x14ac:dyDescent="0.2">
      <c r="A424" s="24"/>
      <c r="B424" s="24"/>
      <c r="C424" s="24"/>
      <c r="D424" s="24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</row>
    <row r="425" spans="1:54" ht="15.75" customHeight="1" x14ac:dyDescent="0.2">
      <c r="A425" s="24"/>
      <c r="B425" s="24"/>
      <c r="C425" s="24"/>
      <c r="D425" s="24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</row>
    <row r="426" spans="1:54" ht="15.75" customHeight="1" x14ac:dyDescent="0.2">
      <c r="A426" s="24"/>
      <c r="B426" s="24"/>
      <c r="C426" s="24"/>
      <c r="D426" s="24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</row>
    <row r="427" spans="1:54" ht="15.75" customHeight="1" x14ac:dyDescent="0.2">
      <c r="A427" s="24"/>
      <c r="B427" s="24"/>
      <c r="C427" s="24"/>
      <c r="D427" s="24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</row>
    <row r="428" spans="1:54" ht="15.75" customHeight="1" x14ac:dyDescent="0.2">
      <c r="A428" s="24"/>
      <c r="B428" s="24"/>
      <c r="C428" s="24"/>
      <c r="D428" s="24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</row>
    <row r="429" spans="1:54" ht="15.75" customHeight="1" x14ac:dyDescent="0.2">
      <c r="A429" s="24"/>
      <c r="B429" s="24"/>
      <c r="C429" s="24"/>
      <c r="D429" s="24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</row>
    <row r="430" spans="1:54" ht="15.75" customHeight="1" x14ac:dyDescent="0.2">
      <c r="A430" s="24"/>
      <c r="B430" s="24"/>
      <c r="C430" s="24"/>
      <c r="D430" s="24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</row>
    <row r="431" spans="1:54" ht="15.75" customHeight="1" x14ac:dyDescent="0.2">
      <c r="A431" s="24"/>
      <c r="B431" s="24"/>
      <c r="C431" s="24"/>
      <c r="D431" s="24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</row>
    <row r="432" spans="1:54" ht="15.75" customHeight="1" x14ac:dyDescent="0.2">
      <c r="A432" s="24"/>
      <c r="B432" s="24"/>
      <c r="C432" s="24"/>
      <c r="D432" s="24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</row>
    <row r="433" spans="1:54" ht="15.75" customHeight="1" x14ac:dyDescent="0.2">
      <c r="A433" s="24"/>
      <c r="B433" s="24"/>
      <c r="C433" s="24"/>
      <c r="D433" s="24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</row>
    <row r="434" spans="1:54" ht="15.75" customHeight="1" x14ac:dyDescent="0.2">
      <c r="A434" s="24"/>
      <c r="B434" s="24"/>
      <c r="C434" s="24"/>
      <c r="D434" s="24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</row>
    <row r="435" spans="1:54" ht="15.75" customHeight="1" x14ac:dyDescent="0.2">
      <c r="A435" s="24"/>
      <c r="B435" s="24"/>
      <c r="C435" s="24"/>
      <c r="D435" s="24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</row>
    <row r="436" spans="1:54" ht="15.75" customHeight="1" x14ac:dyDescent="0.2">
      <c r="A436" s="24"/>
      <c r="B436" s="24"/>
      <c r="C436" s="24"/>
      <c r="D436" s="24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</row>
    <row r="437" spans="1:54" ht="15.75" customHeight="1" x14ac:dyDescent="0.2">
      <c r="A437" s="24"/>
      <c r="B437" s="24"/>
      <c r="C437" s="24"/>
      <c r="D437" s="24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</row>
    <row r="438" spans="1:54" ht="15.75" customHeight="1" x14ac:dyDescent="0.2">
      <c r="A438" s="24"/>
      <c r="B438" s="24"/>
      <c r="C438" s="24"/>
      <c r="D438" s="24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</row>
    <row r="439" spans="1:54" ht="15.75" customHeight="1" x14ac:dyDescent="0.2">
      <c r="A439" s="24"/>
      <c r="B439" s="24"/>
      <c r="C439" s="24"/>
      <c r="D439" s="24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</row>
    <row r="440" spans="1:54" ht="15.75" customHeight="1" x14ac:dyDescent="0.2">
      <c r="A440" s="24"/>
      <c r="B440" s="24"/>
      <c r="C440" s="24"/>
      <c r="D440" s="24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</row>
    <row r="441" spans="1:54" ht="15.75" customHeight="1" x14ac:dyDescent="0.2">
      <c r="A441" s="24"/>
      <c r="B441" s="24"/>
      <c r="C441" s="24"/>
      <c r="D441" s="24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</row>
    <row r="442" spans="1:54" ht="15.75" customHeight="1" x14ac:dyDescent="0.2">
      <c r="A442" s="24"/>
      <c r="B442" s="24"/>
      <c r="C442" s="24"/>
      <c r="D442" s="24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</row>
    <row r="443" spans="1:54" ht="15.75" customHeight="1" x14ac:dyDescent="0.2">
      <c r="A443" s="24"/>
      <c r="B443" s="24"/>
      <c r="C443" s="24"/>
      <c r="D443" s="24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</row>
    <row r="444" spans="1:54" ht="15.75" customHeight="1" x14ac:dyDescent="0.2">
      <c r="A444" s="24"/>
      <c r="B444" s="24"/>
      <c r="C444" s="24"/>
      <c r="D444" s="24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</row>
    <row r="445" spans="1:54" ht="15.75" customHeight="1" x14ac:dyDescent="0.2">
      <c r="A445" s="24"/>
      <c r="B445" s="24"/>
      <c r="C445" s="24"/>
      <c r="D445" s="24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</row>
    <row r="446" spans="1:54" ht="15.75" customHeight="1" x14ac:dyDescent="0.2">
      <c r="A446" s="24"/>
      <c r="B446" s="24"/>
      <c r="C446" s="24"/>
      <c r="D446" s="24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</row>
    <row r="447" spans="1:54" ht="15.75" customHeight="1" x14ac:dyDescent="0.2">
      <c r="A447" s="24"/>
      <c r="B447" s="24"/>
      <c r="C447" s="24"/>
      <c r="D447" s="24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</row>
    <row r="448" spans="1:54" ht="15.75" customHeight="1" x14ac:dyDescent="0.2">
      <c r="A448" s="24"/>
      <c r="B448" s="24"/>
      <c r="C448" s="24"/>
      <c r="D448" s="24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</row>
    <row r="449" spans="1:54" ht="15.75" customHeight="1" x14ac:dyDescent="0.2">
      <c r="A449" s="24"/>
      <c r="B449" s="24"/>
      <c r="C449" s="24"/>
      <c r="D449" s="24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</row>
    <row r="450" spans="1:54" ht="15.75" customHeight="1" x14ac:dyDescent="0.2">
      <c r="A450" s="24"/>
      <c r="B450" s="24"/>
      <c r="C450" s="24"/>
      <c r="D450" s="24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</row>
    <row r="451" spans="1:54" ht="15.75" customHeight="1" x14ac:dyDescent="0.2">
      <c r="A451" s="24"/>
      <c r="B451" s="24"/>
      <c r="C451" s="24"/>
      <c r="D451" s="24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</row>
    <row r="452" spans="1:54" ht="15.75" customHeight="1" x14ac:dyDescent="0.2">
      <c r="A452" s="24"/>
      <c r="B452" s="24"/>
      <c r="C452" s="24"/>
      <c r="D452" s="24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</row>
    <row r="453" spans="1:54" ht="15.75" customHeight="1" x14ac:dyDescent="0.2">
      <c r="A453" s="24"/>
      <c r="B453" s="24"/>
      <c r="C453" s="24"/>
      <c r="D453" s="24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</row>
    <row r="454" spans="1:54" ht="15.75" customHeight="1" x14ac:dyDescent="0.2">
      <c r="A454" s="24"/>
      <c r="B454" s="24"/>
      <c r="C454" s="24"/>
      <c r="D454" s="24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</row>
    <row r="455" spans="1:54" ht="15.75" customHeight="1" x14ac:dyDescent="0.2">
      <c r="A455" s="24"/>
      <c r="B455" s="24"/>
      <c r="C455" s="24"/>
      <c r="D455" s="24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</row>
    <row r="456" spans="1:54" ht="15.75" customHeight="1" x14ac:dyDescent="0.2">
      <c r="A456" s="24"/>
      <c r="B456" s="24"/>
      <c r="C456" s="24"/>
      <c r="D456" s="24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</row>
    <row r="457" spans="1:54" ht="15.75" customHeight="1" x14ac:dyDescent="0.2">
      <c r="A457" s="24"/>
      <c r="B457" s="24"/>
      <c r="C457" s="24"/>
      <c r="D457" s="24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</row>
    <row r="458" spans="1:54" ht="15.75" customHeight="1" x14ac:dyDescent="0.2">
      <c r="A458" s="24"/>
      <c r="B458" s="24"/>
      <c r="C458" s="24"/>
      <c r="D458" s="24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</row>
    <row r="459" spans="1:54" ht="15.75" customHeight="1" x14ac:dyDescent="0.2">
      <c r="A459" s="24"/>
      <c r="B459" s="24"/>
      <c r="C459" s="24"/>
      <c r="D459" s="24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</row>
    <row r="460" spans="1:54" ht="15.75" customHeight="1" x14ac:dyDescent="0.2">
      <c r="A460" s="24"/>
      <c r="B460" s="24"/>
      <c r="C460" s="24"/>
      <c r="D460" s="24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</row>
    <row r="461" spans="1:54" ht="15.75" customHeight="1" x14ac:dyDescent="0.2">
      <c r="A461" s="24"/>
      <c r="B461" s="24"/>
      <c r="C461" s="24"/>
      <c r="D461" s="24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</row>
    <row r="462" spans="1:54" ht="15.75" customHeight="1" x14ac:dyDescent="0.2">
      <c r="A462" s="24"/>
      <c r="B462" s="24"/>
      <c r="C462" s="24"/>
      <c r="D462" s="24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</row>
    <row r="463" spans="1:54" ht="15.75" customHeight="1" x14ac:dyDescent="0.2">
      <c r="A463" s="24"/>
      <c r="B463" s="24"/>
      <c r="C463" s="24"/>
      <c r="D463" s="24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</row>
    <row r="464" spans="1:54" ht="15.75" customHeight="1" x14ac:dyDescent="0.2">
      <c r="A464" s="24"/>
      <c r="B464" s="24"/>
      <c r="C464" s="24"/>
      <c r="D464" s="24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</row>
    <row r="465" spans="1:54" ht="15.75" customHeight="1" x14ac:dyDescent="0.2">
      <c r="A465" s="24"/>
      <c r="B465" s="24"/>
      <c r="C465" s="24"/>
      <c r="D465" s="24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</row>
    <row r="466" spans="1:54" ht="15.75" customHeight="1" x14ac:dyDescent="0.2">
      <c r="A466" s="24"/>
      <c r="B466" s="24"/>
      <c r="C466" s="24"/>
      <c r="D466" s="24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</row>
    <row r="467" spans="1:54" ht="15.75" customHeight="1" x14ac:dyDescent="0.2">
      <c r="A467" s="24"/>
      <c r="B467" s="24"/>
      <c r="C467" s="24"/>
      <c r="D467" s="24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</row>
    <row r="468" spans="1:54" ht="15.75" customHeight="1" x14ac:dyDescent="0.2">
      <c r="A468" s="24"/>
      <c r="B468" s="24"/>
      <c r="C468" s="24"/>
      <c r="D468" s="24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</row>
    <row r="469" spans="1:54" ht="15.75" customHeight="1" x14ac:dyDescent="0.2">
      <c r="A469" s="24"/>
      <c r="B469" s="24"/>
      <c r="C469" s="24"/>
      <c r="D469" s="24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</row>
    <row r="470" spans="1:54" ht="15.75" customHeight="1" x14ac:dyDescent="0.2">
      <c r="A470" s="24"/>
      <c r="B470" s="24"/>
      <c r="C470" s="24"/>
      <c r="D470" s="24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</row>
    <row r="471" spans="1:54" ht="15.75" customHeight="1" x14ac:dyDescent="0.2">
      <c r="A471" s="24"/>
      <c r="B471" s="24"/>
      <c r="C471" s="24"/>
      <c r="D471" s="24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</row>
    <row r="472" spans="1:54" ht="15.75" customHeight="1" x14ac:dyDescent="0.2">
      <c r="A472" s="24"/>
      <c r="B472" s="24"/>
      <c r="C472" s="24"/>
      <c r="D472" s="24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</row>
    <row r="473" spans="1:54" ht="15.75" customHeight="1" x14ac:dyDescent="0.2">
      <c r="A473" s="24"/>
      <c r="B473" s="24"/>
      <c r="C473" s="24"/>
      <c r="D473" s="24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</row>
    <row r="474" spans="1:54" ht="15.75" customHeight="1" x14ac:dyDescent="0.2">
      <c r="A474" s="24"/>
      <c r="B474" s="24"/>
      <c r="C474" s="24"/>
      <c r="D474" s="24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</row>
    <row r="475" spans="1:54" ht="15.75" customHeight="1" x14ac:dyDescent="0.2">
      <c r="A475" s="24"/>
      <c r="B475" s="24"/>
      <c r="C475" s="24"/>
      <c r="D475" s="24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</row>
    <row r="476" spans="1:54" ht="15.75" customHeight="1" x14ac:dyDescent="0.2">
      <c r="A476" s="24"/>
      <c r="B476" s="24"/>
      <c r="C476" s="24"/>
      <c r="D476" s="24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</row>
    <row r="477" spans="1:54" ht="15.75" customHeight="1" x14ac:dyDescent="0.2">
      <c r="A477" s="24"/>
      <c r="B477" s="24"/>
      <c r="C477" s="24"/>
      <c r="D477" s="24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</row>
    <row r="478" spans="1:54" ht="15.75" customHeight="1" x14ac:dyDescent="0.2">
      <c r="A478" s="24"/>
      <c r="B478" s="24"/>
      <c r="C478" s="24"/>
      <c r="D478" s="24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</row>
    <row r="479" spans="1:54" ht="15.75" customHeight="1" x14ac:dyDescent="0.2">
      <c r="A479" s="24"/>
      <c r="B479" s="24"/>
      <c r="C479" s="24"/>
      <c r="D479" s="24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</row>
    <row r="480" spans="1:54" ht="15.75" customHeight="1" x14ac:dyDescent="0.2">
      <c r="A480" s="24"/>
      <c r="B480" s="24"/>
      <c r="C480" s="24"/>
      <c r="D480" s="24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</row>
    <row r="481" spans="1:54" ht="15.75" customHeight="1" x14ac:dyDescent="0.2">
      <c r="A481" s="24"/>
      <c r="B481" s="24"/>
      <c r="C481" s="24"/>
      <c r="D481" s="24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</row>
    <row r="482" spans="1:54" ht="15.75" customHeight="1" x14ac:dyDescent="0.2">
      <c r="A482" s="24"/>
      <c r="B482" s="24"/>
      <c r="C482" s="24"/>
      <c r="D482" s="24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</row>
    <row r="483" spans="1:54" ht="15.75" customHeight="1" x14ac:dyDescent="0.2">
      <c r="A483" s="24"/>
      <c r="B483" s="24"/>
      <c r="C483" s="24"/>
      <c r="D483" s="24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</row>
    <row r="484" spans="1:54" ht="15.75" customHeight="1" x14ac:dyDescent="0.2">
      <c r="A484" s="24"/>
      <c r="B484" s="24"/>
      <c r="C484" s="24"/>
      <c r="D484" s="24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</row>
    <row r="485" spans="1:54" ht="15.75" customHeight="1" x14ac:dyDescent="0.2">
      <c r="A485" s="24"/>
      <c r="B485" s="24"/>
      <c r="C485" s="24"/>
      <c r="D485" s="24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</row>
    <row r="486" spans="1:54" ht="15.75" customHeight="1" x14ac:dyDescent="0.2">
      <c r="A486" s="24"/>
      <c r="B486" s="24"/>
      <c r="C486" s="24"/>
      <c r="D486" s="24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</row>
    <row r="487" spans="1:54" ht="15.75" customHeight="1" x14ac:dyDescent="0.2">
      <c r="A487" s="24"/>
      <c r="B487" s="24"/>
      <c r="C487" s="24"/>
      <c r="D487" s="24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</row>
    <row r="488" spans="1:54" ht="15.75" customHeight="1" x14ac:dyDescent="0.2">
      <c r="A488" s="24"/>
      <c r="B488" s="24"/>
      <c r="C488" s="24"/>
      <c r="D488" s="24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</row>
    <row r="489" spans="1:54" ht="15.75" customHeight="1" x14ac:dyDescent="0.2">
      <c r="A489" s="24"/>
      <c r="B489" s="24"/>
      <c r="C489" s="24"/>
      <c r="D489" s="24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</row>
    <row r="490" spans="1:54" ht="15.75" customHeight="1" x14ac:dyDescent="0.2">
      <c r="A490" s="24"/>
      <c r="B490" s="24"/>
      <c r="C490" s="24"/>
      <c r="D490" s="24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</row>
    <row r="491" spans="1:54" ht="15.75" customHeight="1" x14ac:dyDescent="0.2">
      <c r="A491" s="24"/>
      <c r="B491" s="24"/>
      <c r="C491" s="24"/>
      <c r="D491" s="24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</row>
    <row r="492" spans="1:54" ht="15.75" customHeight="1" x14ac:dyDescent="0.2">
      <c r="A492" s="24"/>
      <c r="B492" s="24"/>
      <c r="C492" s="24"/>
      <c r="D492" s="24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</row>
    <row r="493" spans="1:54" ht="15.75" customHeight="1" x14ac:dyDescent="0.2">
      <c r="A493" s="24"/>
      <c r="B493" s="24"/>
      <c r="C493" s="24"/>
      <c r="D493" s="24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</row>
    <row r="494" spans="1:54" ht="15.75" customHeight="1" x14ac:dyDescent="0.2">
      <c r="A494" s="24"/>
      <c r="B494" s="24"/>
      <c r="C494" s="24"/>
      <c r="D494" s="24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</row>
    <row r="495" spans="1:54" ht="15.75" customHeight="1" x14ac:dyDescent="0.2">
      <c r="A495" s="24"/>
      <c r="B495" s="24"/>
      <c r="C495" s="24"/>
      <c r="D495" s="24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</row>
    <row r="496" spans="1:54" ht="15.75" customHeight="1" x14ac:dyDescent="0.2">
      <c r="A496" s="24"/>
      <c r="B496" s="24"/>
      <c r="C496" s="24"/>
      <c r="D496" s="24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</row>
    <row r="497" spans="1:54" ht="15.75" customHeight="1" x14ac:dyDescent="0.2">
      <c r="A497" s="24"/>
      <c r="B497" s="24"/>
      <c r="C497" s="24"/>
      <c r="D497" s="24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</row>
    <row r="498" spans="1:54" ht="15.75" customHeight="1" x14ac:dyDescent="0.2">
      <c r="A498" s="24"/>
      <c r="B498" s="24"/>
      <c r="C498" s="24"/>
      <c r="D498" s="24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</row>
    <row r="499" spans="1:54" ht="15.75" customHeight="1" x14ac:dyDescent="0.2">
      <c r="A499" s="24"/>
      <c r="B499" s="24"/>
      <c r="C499" s="24"/>
      <c r="D499" s="24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</row>
    <row r="500" spans="1:54" ht="15.75" customHeight="1" x14ac:dyDescent="0.2">
      <c r="A500" s="24"/>
      <c r="B500" s="24"/>
      <c r="C500" s="24"/>
      <c r="D500" s="24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</row>
    <row r="501" spans="1:54" ht="15.75" customHeight="1" x14ac:dyDescent="0.2">
      <c r="A501" s="24"/>
      <c r="B501" s="24"/>
      <c r="C501" s="24"/>
      <c r="D501" s="24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</row>
    <row r="502" spans="1:54" ht="15.75" customHeight="1" x14ac:dyDescent="0.2">
      <c r="A502" s="24"/>
      <c r="B502" s="24"/>
      <c r="C502" s="24"/>
      <c r="D502" s="24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</row>
    <row r="503" spans="1:54" ht="15.75" customHeight="1" x14ac:dyDescent="0.2">
      <c r="A503" s="24"/>
      <c r="B503" s="24"/>
      <c r="C503" s="24"/>
      <c r="D503" s="24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</row>
    <row r="504" spans="1:54" ht="15.75" customHeight="1" x14ac:dyDescent="0.2">
      <c r="A504" s="24"/>
      <c r="B504" s="24"/>
      <c r="C504" s="24"/>
      <c r="D504" s="24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</row>
    <row r="505" spans="1:54" ht="15.75" customHeight="1" x14ac:dyDescent="0.2">
      <c r="A505" s="24"/>
      <c r="B505" s="24"/>
      <c r="C505" s="24"/>
      <c r="D505" s="24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</row>
    <row r="506" spans="1:54" ht="15.75" customHeight="1" x14ac:dyDescent="0.2">
      <c r="A506" s="24"/>
      <c r="B506" s="24"/>
      <c r="C506" s="24"/>
      <c r="D506" s="24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</row>
    <row r="507" spans="1:54" ht="15.75" customHeight="1" x14ac:dyDescent="0.2">
      <c r="A507" s="24"/>
      <c r="B507" s="24"/>
      <c r="C507" s="24"/>
      <c r="D507" s="24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</row>
    <row r="508" spans="1:54" ht="15.75" customHeight="1" x14ac:dyDescent="0.2">
      <c r="A508" s="24"/>
      <c r="B508" s="24"/>
      <c r="C508" s="24"/>
      <c r="D508" s="24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</row>
    <row r="509" spans="1:54" ht="15.75" customHeight="1" x14ac:dyDescent="0.2">
      <c r="A509" s="24"/>
      <c r="B509" s="24"/>
      <c r="C509" s="24"/>
      <c r="D509" s="24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</row>
    <row r="510" spans="1:54" ht="15.75" customHeight="1" x14ac:dyDescent="0.2">
      <c r="A510" s="24"/>
      <c r="B510" s="24"/>
      <c r="C510" s="24"/>
      <c r="D510" s="24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</row>
    <row r="511" spans="1:54" ht="15.75" customHeight="1" x14ac:dyDescent="0.2">
      <c r="A511" s="24"/>
      <c r="B511" s="24"/>
      <c r="C511" s="24"/>
      <c r="D511" s="24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</row>
    <row r="512" spans="1:54" ht="15.75" customHeight="1" x14ac:dyDescent="0.2">
      <c r="A512" s="24"/>
      <c r="B512" s="24"/>
      <c r="C512" s="24"/>
      <c r="D512" s="24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</row>
    <row r="513" spans="1:54" ht="15.75" customHeight="1" x14ac:dyDescent="0.2">
      <c r="A513" s="24"/>
      <c r="B513" s="24"/>
      <c r="C513" s="24"/>
      <c r="D513" s="24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</row>
    <row r="514" spans="1:54" ht="15.75" customHeight="1" x14ac:dyDescent="0.2">
      <c r="A514" s="24"/>
      <c r="B514" s="24"/>
      <c r="C514" s="24"/>
      <c r="D514" s="24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</row>
    <row r="515" spans="1:54" ht="15.75" customHeight="1" x14ac:dyDescent="0.2">
      <c r="A515" s="24"/>
      <c r="B515" s="24"/>
      <c r="C515" s="24"/>
      <c r="D515" s="24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</row>
    <row r="516" spans="1:54" ht="15.75" customHeight="1" x14ac:dyDescent="0.2">
      <c r="A516" s="24"/>
      <c r="B516" s="24"/>
      <c r="C516" s="24"/>
      <c r="D516" s="24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</row>
    <row r="517" spans="1:54" ht="15.75" customHeight="1" x14ac:dyDescent="0.2">
      <c r="A517" s="24"/>
      <c r="B517" s="24"/>
      <c r="C517" s="24"/>
      <c r="D517" s="24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</row>
    <row r="518" spans="1:54" ht="15.75" customHeight="1" x14ac:dyDescent="0.2">
      <c r="A518" s="24"/>
      <c r="B518" s="24"/>
      <c r="C518" s="24"/>
      <c r="D518" s="24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</row>
    <row r="519" spans="1:54" ht="15.75" customHeight="1" x14ac:dyDescent="0.2">
      <c r="A519" s="24"/>
      <c r="B519" s="24"/>
      <c r="C519" s="24"/>
      <c r="D519" s="24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</row>
    <row r="520" spans="1:54" ht="15.75" customHeight="1" x14ac:dyDescent="0.2">
      <c r="A520" s="24"/>
      <c r="B520" s="24"/>
      <c r="C520" s="24"/>
      <c r="D520" s="24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</row>
    <row r="521" spans="1:54" ht="15.75" customHeight="1" x14ac:dyDescent="0.2">
      <c r="A521" s="24"/>
      <c r="B521" s="24"/>
      <c r="C521" s="24"/>
      <c r="D521" s="24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</row>
    <row r="522" spans="1:54" ht="15.75" customHeight="1" x14ac:dyDescent="0.2">
      <c r="A522" s="24"/>
      <c r="B522" s="24"/>
      <c r="C522" s="24"/>
      <c r="D522" s="24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</row>
    <row r="523" spans="1:54" ht="15.75" customHeight="1" x14ac:dyDescent="0.2">
      <c r="A523" s="24"/>
      <c r="B523" s="24"/>
      <c r="C523" s="24"/>
      <c r="D523" s="24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</row>
    <row r="524" spans="1:54" ht="15.75" customHeight="1" x14ac:dyDescent="0.2">
      <c r="A524" s="24"/>
      <c r="B524" s="24"/>
      <c r="C524" s="24"/>
      <c r="D524" s="24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</row>
    <row r="525" spans="1:54" ht="15.75" customHeight="1" x14ac:dyDescent="0.2">
      <c r="A525" s="24"/>
      <c r="B525" s="24"/>
      <c r="C525" s="24"/>
      <c r="D525" s="24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</row>
    <row r="526" spans="1:54" ht="15.75" customHeight="1" x14ac:dyDescent="0.2">
      <c r="A526" s="24"/>
      <c r="B526" s="24"/>
      <c r="C526" s="24"/>
      <c r="D526" s="24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</row>
    <row r="527" spans="1:54" ht="15.75" customHeight="1" x14ac:dyDescent="0.2">
      <c r="A527" s="24"/>
      <c r="B527" s="24"/>
      <c r="C527" s="24"/>
      <c r="D527" s="24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</row>
    <row r="528" spans="1:54" ht="15.75" customHeight="1" x14ac:dyDescent="0.2">
      <c r="A528" s="24"/>
      <c r="B528" s="24"/>
      <c r="C528" s="24"/>
      <c r="D528" s="24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</row>
    <row r="529" spans="1:54" ht="15.75" customHeight="1" x14ac:dyDescent="0.2">
      <c r="A529" s="24"/>
      <c r="B529" s="24"/>
      <c r="C529" s="24"/>
      <c r="D529" s="24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</row>
    <row r="530" spans="1:54" ht="15.75" customHeight="1" x14ac:dyDescent="0.2">
      <c r="A530" s="24"/>
      <c r="B530" s="24"/>
      <c r="C530" s="24"/>
      <c r="D530" s="24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</row>
    <row r="531" spans="1:54" ht="15.75" customHeight="1" x14ac:dyDescent="0.2">
      <c r="A531" s="24"/>
      <c r="B531" s="24"/>
      <c r="C531" s="24"/>
      <c r="D531" s="24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</row>
    <row r="532" spans="1:54" ht="15.75" customHeight="1" x14ac:dyDescent="0.2">
      <c r="A532" s="24"/>
      <c r="B532" s="24"/>
      <c r="C532" s="24"/>
      <c r="D532" s="24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</row>
    <row r="533" spans="1:54" ht="15.75" customHeight="1" x14ac:dyDescent="0.2">
      <c r="A533" s="24"/>
      <c r="B533" s="24"/>
      <c r="C533" s="24"/>
      <c r="D533" s="24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</row>
    <row r="534" spans="1:54" ht="15.75" customHeight="1" x14ac:dyDescent="0.2">
      <c r="A534" s="24"/>
      <c r="B534" s="24"/>
      <c r="C534" s="24"/>
      <c r="D534" s="24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</row>
    <row r="535" spans="1:54" ht="15.75" customHeight="1" x14ac:dyDescent="0.2">
      <c r="A535" s="24"/>
      <c r="B535" s="24"/>
      <c r="C535" s="24"/>
      <c r="D535" s="24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</row>
    <row r="536" spans="1:54" ht="15.75" customHeight="1" x14ac:dyDescent="0.2">
      <c r="A536" s="24"/>
      <c r="B536" s="24"/>
      <c r="C536" s="24"/>
      <c r="D536" s="24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</row>
    <row r="537" spans="1:54" ht="15.75" customHeight="1" x14ac:dyDescent="0.2">
      <c r="A537" s="24"/>
      <c r="B537" s="24"/>
      <c r="C537" s="24"/>
      <c r="D537" s="24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</row>
    <row r="538" spans="1:54" ht="15.75" customHeight="1" x14ac:dyDescent="0.2">
      <c r="A538" s="24"/>
      <c r="B538" s="24"/>
      <c r="C538" s="24"/>
      <c r="D538" s="24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</row>
    <row r="539" spans="1:54" ht="15.75" customHeight="1" x14ac:dyDescent="0.2">
      <c r="A539" s="24"/>
      <c r="B539" s="24"/>
      <c r="C539" s="24"/>
      <c r="D539" s="24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</row>
    <row r="540" spans="1:54" ht="15.75" customHeight="1" x14ac:dyDescent="0.2">
      <c r="A540" s="24"/>
      <c r="B540" s="24"/>
      <c r="C540" s="24"/>
      <c r="D540" s="24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</row>
    <row r="541" spans="1:54" ht="15.75" customHeight="1" x14ac:dyDescent="0.2">
      <c r="A541" s="24"/>
      <c r="B541" s="24"/>
      <c r="C541" s="24"/>
      <c r="D541" s="24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</row>
    <row r="542" spans="1:54" ht="15.75" customHeight="1" x14ac:dyDescent="0.2">
      <c r="A542" s="24"/>
      <c r="B542" s="24"/>
      <c r="C542" s="24"/>
      <c r="D542" s="24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</row>
    <row r="543" spans="1:54" ht="15.75" customHeight="1" x14ac:dyDescent="0.2">
      <c r="A543" s="24"/>
      <c r="B543" s="24"/>
      <c r="C543" s="24"/>
      <c r="D543" s="24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</row>
    <row r="544" spans="1:54" ht="15.75" customHeight="1" x14ac:dyDescent="0.2">
      <c r="A544" s="24"/>
      <c r="B544" s="24"/>
      <c r="C544" s="24"/>
      <c r="D544" s="24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</row>
    <row r="545" spans="1:54" ht="15.75" customHeight="1" x14ac:dyDescent="0.2">
      <c r="A545" s="24"/>
      <c r="B545" s="24"/>
      <c r="C545" s="24"/>
      <c r="D545" s="24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</row>
    <row r="546" spans="1:54" ht="15.75" customHeight="1" x14ac:dyDescent="0.2">
      <c r="A546" s="24"/>
      <c r="B546" s="24"/>
      <c r="C546" s="24"/>
      <c r="D546" s="24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</row>
    <row r="547" spans="1:54" ht="15.75" customHeight="1" x14ac:dyDescent="0.2">
      <c r="A547" s="24"/>
      <c r="B547" s="24"/>
      <c r="C547" s="24"/>
      <c r="D547" s="24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</row>
    <row r="548" spans="1:54" ht="15.75" customHeight="1" x14ac:dyDescent="0.2">
      <c r="A548" s="24"/>
      <c r="B548" s="24"/>
      <c r="C548" s="24"/>
      <c r="D548" s="24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</row>
    <row r="549" spans="1:54" ht="15.75" customHeight="1" x14ac:dyDescent="0.2">
      <c r="A549" s="24"/>
      <c r="B549" s="24"/>
      <c r="C549" s="24"/>
      <c r="D549" s="24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</row>
    <row r="550" spans="1:54" ht="15.75" customHeight="1" x14ac:dyDescent="0.2">
      <c r="A550" s="24"/>
      <c r="B550" s="24"/>
      <c r="C550" s="24"/>
      <c r="D550" s="24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</row>
    <row r="551" spans="1:54" ht="15.75" customHeight="1" x14ac:dyDescent="0.2">
      <c r="A551" s="24"/>
      <c r="B551" s="24"/>
      <c r="C551" s="24"/>
      <c r="D551" s="24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</row>
    <row r="552" spans="1:54" ht="15.75" customHeight="1" x14ac:dyDescent="0.2">
      <c r="A552" s="24"/>
      <c r="B552" s="24"/>
      <c r="C552" s="24"/>
      <c r="D552" s="24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</row>
    <row r="553" spans="1:54" ht="15.75" customHeight="1" x14ac:dyDescent="0.2">
      <c r="A553" s="24"/>
      <c r="B553" s="24"/>
      <c r="C553" s="24"/>
      <c r="D553" s="24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</row>
    <row r="554" spans="1:54" ht="15.75" customHeight="1" x14ac:dyDescent="0.2">
      <c r="A554" s="24"/>
      <c r="B554" s="24"/>
      <c r="C554" s="24"/>
      <c r="D554" s="24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</row>
    <row r="555" spans="1:54" ht="15.75" customHeight="1" x14ac:dyDescent="0.2">
      <c r="A555" s="24"/>
      <c r="B555" s="24"/>
      <c r="C555" s="24"/>
      <c r="D555" s="24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</row>
    <row r="556" spans="1:54" ht="15.75" customHeight="1" x14ac:dyDescent="0.2">
      <c r="A556" s="24"/>
      <c r="B556" s="24"/>
      <c r="C556" s="24"/>
      <c r="D556" s="24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</row>
    <row r="557" spans="1:54" ht="15.75" customHeight="1" x14ac:dyDescent="0.2">
      <c r="A557" s="24"/>
      <c r="B557" s="24"/>
      <c r="C557" s="24"/>
      <c r="D557" s="24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</row>
    <row r="558" spans="1:54" ht="15.75" customHeight="1" x14ac:dyDescent="0.2">
      <c r="A558" s="24"/>
      <c r="B558" s="24"/>
      <c r="C558" s="24"/>
      <c r="D558" s="24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</row>
    <row r="559" spans="1:54" ht="15.75" customHeight="1" x14ac:dyDescent="0.2">
      <c r="A559" s="24"/>
      <c r="B559" s="24"/>
      <c r="C559" s="24"/>
      <c r="D559" s="24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</row>
    <row r="560" spans="1:54" ht="15.75" customHeight="1" x14ac:dyDescent="0.2">
      <c r="A560" s="24"/>
      <c r="B560" s="24"/>
      <c r="C560" s="24"/>
      <c r="D560" s="24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</row>
    <row r="561" spans="1:54" ht="15.75" customHeight="1" x14ac:dyDescent="0.2">
      <c r="A561" s="24"/>
      <c r="B561" s="24"/>
      <c r="C561" s="24"/>
      <c r="D561" s="24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</row>
    <row r="562" spans="1:54" ht="15.75" customHeight="1" x14ac:dyDescent="0.2">
      <c r="A562" s="24"/>
      <c r="B562" s="24"/>
      <c r="C562" s="24"/>
      <c r="D562" s="24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</row>
    <row r="563" spans="1:54" ht="15.75" customHeight="1" x14ac:dyDescent="0.2">
      <c r="A563" s="24"/>
      <c r="B563" s="24"/>
      <c r="C563" s="24"/>
      <c r="D563" s="24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</row>
    <row r="564" spans="1:54" ht="15.75" customHeight="1" x14ac:dyDescent="0.2">
      <c r="A564" s="24"/>
      <c r="B564" s="24"/>
      <c r="C564" s="24"/>
      <c r="D564" s="24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</row>
    <row r="565" spans="1:54" ht="15.75" customHeight="1" x14ac:dyDescent="0.2">
      <c r="A565" s="24"/>
      <c r="B565" s="24"/>
      <c r="C565" s="24"/>
      <c r="D565" s="24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</row>
    <row r="566" spans="1:54" ht="15.75" customHeight="1" x14ac:dyDescent="0.2">
      <c r="A566" s="24"/>
      <c r="B566" s="24"/>
      <c r="C566" s="24"/>
      <c r="D566" s="24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</row>
    <row r="567" spans="1:54" ht="15.75" customHeight="1" x14ac:dyDescent="0.2">
      <c r="A567" s="24"/>
      <c r="B567" s="24"/>
      <c r="C567" s="24"/>
      <c r="D567" s="24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</row>
    <row r="568" spans="1:54" ht="15.75" customHeight="1" x14ac:dyDescent="0.2">
      <c r="A568" s="24"/>
      <c r="B568" s="24"/>
      <c r="C568" s="24"/>
      <c r="D568" s="24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</row>
    <row r="569" spans="1:54" ht="15.75" customHeight="1" x14ac:dyDescent="0.2">
      <c r="A569" s="24"/>
      <c r="B569" s="24"/>
      <c r="C569" s="24"/>
      <c r="D569" s="24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</row>
    <row r="570" spans="1:54" ht="15.75" customHeight="1" x14ac:dyDescent="0.2">
      <c r="A570" s="24"/>
      <c r="B570" s="24"/>
      <c r="C570" s="24"/>
      <c r="D570" s="24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</row>
    <row r="571" spans="1:54" ht="15.75" customHeight="1" x14ac:dyDescent="0.2">
      <c r="A571" s="24"/>
      <c r="B571" s="24"/>
      <c r="C571" s="24"/>
      <c r="D571" s="24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</row>
    <row r="572" spans="1:54" ht="15.75" customHeight="1" x14ac:dyDescent="0.2">
      <c r="A572" s="24"/>
      <c r="B572" s="24"/>
      <c r="C572" s="24"/>
      <c r="D572" s="24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</row>
    <row r="573" spans="1:54" ht="15.75" customHeight="1" x14ac:dyDescent="0.2">
      <c r="A573" s="24"/>
      <c r="B573" s="24"/>
      <c r="C573" s="24"/>
      <c r="D573" s="24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</row>
    <row r="574" spans="1:54" ht="15.75" customHeight="1" x14ac:dyDescent="0.2">
      <c r="A574" s="24"/>
      <c r="B574" s="24"/>
      <c r="C574" s="24"/>
      <c r="D574" s="24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</row>
    <row r="575" spans="1:54" ht="15.75" customHeight="1" x14ac:dyDescent="0.2">
      <c r="A575" s="24"/>
      <c r="B575" s="24"/>
      <c r="C575" s="24"/>
      <c r="D575" s="24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</row>
    <row r="576" spans="1:54" ht="15.75" customHeight="1" x14ac:dyDescent="0.2">
      <c r="A576" s="24"/>
      <c r="B576" s="24"/>
      <c r="C576" s="24"/>
      <c r="D576" s="24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</row>
    <row r="577" spans="1:54" ht="15.75" customHeight="1" x14ac:dyDescent="0.2">
      <c r="A577" s="24"/>
      <c r="B577" s="24"/>
      <c r="C577" s="24"/>
      <c r="D577" s="24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</row>
    <row r="578" spans="1:54" ht="15.75" customHeight="1" x14ac:dyDescent="0.2">
      <c r="A578" s="24"/>
      <c r="B578" s="24"/>
      <c r="C578" s="24"/>
      <c r="D578" s="24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</row>
    <row r="579" spans="1:54" ht="15.75" customHeight="1" x14ac:dyDescent="0.2">
      <c r="A579" s="24"/>
      <c r="B579" s="24"/>
      <c r="C579" s="24"/>
      <c r="D579" s="24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</row>
    <row r="580" spans="1:54" ht="15.75" customHeight="1" x14ac:dyDescent="0.2">
      <c r="A580" s="24"/>
      <c r="B580" s="24"/>
      <c r="C580" s="24"/>
      <c r="D580" s="24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</row>
    <row r="581" spans="1:54" ht="15.75" customHeight="1" x14ac:dyDescent="0.2">
      <c r="A581" s="24"/>
      <c r="B581" s="24"/>
      <c r="C581" s="24"/>
      <c r="D581" s="24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</row>
    <row r="582" spans="1:54" ht="15.75" customHeight="1" x14ac:dyDescent="0.2">
      <c r="A582" s="24"/>
      <c r="B582" s="24"/>
      <c r="C582" s="24"/>
      <c r="D582" s="24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</row>
    <row r="583" spans="1:54" ht="15.75" customHeight="1" x14ac:dyDescent="0.2">
      <c r="A583" s="24"/>
      <c r="B583" s="24"/>
      <c r="C583" s="24"/>
      <c r="D583" s="24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</row>
    <row r="584" spans="1:54" ht="15.75" customHeight="1" x14ac:dyDescent="0.2">
      <c r="A584" s="24"/>
      <c r="B584" s="24"/>
      <c r="C584" s="24"/>
      <c r="D584" s="24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</row>
    <row r="585" spans="1:54" ht="15.75" customHeight="1" x14ac:dyDescent="0.2">
      <c r="A585" s="24"/>
      <c r="B585" s="24"/>
      <c r="C585" s="24"/>
      <c r="D585" s="24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</row>
    <row r="586" spans="1:54" ht="15.75" customHeight="1" x14ac:dyDescent="0.2">
      <c r="A586" s="24"/>
      <c r="B586" s="24"/>
      <c r="C586" s="24"/>
      <c r="D586" s="24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</row>
    <row r="587" spans="1:54" ht="15.75" customHeight="1" x14ac:dyDescent="0.2">
      <c r="A587" s="24"/>
      <c r="B587" s="24"/>
      <c r="C587" s="24"/>
      <c r="D587" s="24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</row>
    <row r="588" spans="1:54" ht="15.75" customHeight="1" x14ac:dyDescent="0.2">
      <c r="A588" s="24"/>
      <c r="B588" s="24"/>
      <c r="C588" s="24"/>
      <c r="D588" s="24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</row>
    <row r="589" spans="1:54" ht="15.75" customHeight="1" x14ac:dyDescent="0.2">
      <c r="A589" s="24"/>
      <c r="B589" s="24"/>
      <c r="C589" s="24"/>
      <c r="D589" s="24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</row>
    <row r="590" spans="1:54" ht="15.75" customHeight="1" x14ac:dyDescent="0.2">
      <c r="A590" s="24"/>
      <c r="B590" s="24"/>
      <c r="C590" s="24"/>
      <c r="D590" s="24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</row>
    <row r="591" spans="1:54" ht="15.75" customHeight="1" x14ac:dyDescent="0.2">
      <c r="A591" s="24"/>
      <c r="B591" s="24"/>
      <c r="C591" s="24"/>
      <c r="D591" s="24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</row>
    <row r="592" spans="1:54" ht="15.75" customHeight="1" x14ac:dyDescent="0.2">
      <c r="A592" s="24"/>
      <c r="B592" s="24"/>
      <c r="C592" s="24"/>
      <c r="D592" s="24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</row>
    <row r="593" spans="1:54" ht="15.75" customHeight="1" x14ac:dyDescent="0.2">
      <c r="A593" s="24"/>
      <c r="B593" s="24"/>
      <c r="C593" s="24"/>
      <c r="D593" s="24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</row>
    <row r="594" spans="1:54" ht="15.75" customHeight="1" x14ac:dyDescent="0.2">
      <c r="A594" s="24"/>
      <c r="B594" s="24"/>
      <c r="C594" s="24"/>
      <c r="D594" s="24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</row>
    <row r="595" spans="1:54" ht="15.75" customHeight="1" x14ac:dyDescent="0.2">
      <c r="A595" s="24"/>
      <c r="B595" s="24"/>
      <c r="C595" s="24"/>
      <c r="D595" s="24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</row>
    <row r="596" spans="1:54" ht="15.75" customHeight="1" x14ac:dyDescent="0.2">
      <c r="A596" s="24"/>
      <c r="B596" s="24"/>
      <c r="C596" s="24"/>
      <c r="D596" s="24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</row>
    <row r="597" spans="1:54" ht="15.75" customHeight="1" x14ac:dyDescent="0.2">
      <c r="A597" s="24"/>
      <c r="B597" s="24"/>
      <c r="C597" s="24"/>
      <c r="D597" s="24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</row>
    <row r="598" spans="1:54" ht="15.75" customHeight="1" x14ac:dyDescent="0.2">
      <c r="A598" s="24"/>
      <c r="B598" s="24"/>
      <c r="C598" s="24"/>
      <c r="D598" s="24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</row>
    <row r="599" spans="1:54" ht="15.75" customHeight="1" x14ac:dyDescent="0.2">
      <c r="A599" s="24"/>
      <c r="B599" s="24"/>
      <c r="C599" s="24"/>
      <c r="D599" s="24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</row>
    <row r="600" spans="1:54" ht="15.75" customHeight="1" x14ac:dyDescent="0.2">
      <c r="A600" s="24"/>
      <c r="B600" s="24"/>
      <c r="C600" s="24"/>
      <c r="D600" s="24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</row>
    <row r="601" spans="1:54" ht="15.75" customHeight="1" x14ac:dyDescent="0.2">
      <c r="A601" s="24"/>
      <c r="B601" s="24"/>
      <c r="C601" s="24"/>
      <c r="D601" s="24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</row>
    <row r="602" spans="1:54" ht="15.75" customHeight="1" x14ac:dyDescent="0.2">
      <c r="A602" s="24"/>
      <c r="B602" s="24"/>
      <c r="C602" s="24"/>
      <c r="D602" s="24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</row>
    <row r="603" spans="1:54" ht="15.75" customHeight="1" x14ac:dyDescent="0.2">
      <c r="A603" s="24"/>
      <c r="B603" s="24"/>
      <c r="C603" s="24"/>
      <c r="D603" s="24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</row>
    <row r="604" spans="1:54" ht="15.75" customHeight="1" x14ac:dyDescent="0.2">
      <c r="A604" s="24"/>
      <c r="B604" s="24"/>
      <c r="C604" s="24"/>
      <c r="D604" s="24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</row>
    <row r="605" spans="1:54" ht="15.75" customHeight="1" x14ac:dyDescent="0.2">
      <c r="A605" s="24"/>
      <c r="B605" s="24"/>
      <c r="C605" s="24"/>
      <c r="D605" s="24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</row>
    <row r="606" spans="1:54" ht="15.75" customHeight="1" x14ac:dyDescent="0.2">
      <c r="A606" s="24"/>
      <c r="B606" s="24"/>
      <c r="C606" s="24"/>
      <c r="D606" s="24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</row>
    <row r="607" spans="1:54" ht="15.75" customHeight="1" x14ac:dyDescent="0.2">
      <c r="A607" s="24"/>
      <c r="B607" s="24"/>
      <c r="C607" s="24"/>
      <c r="D607" s="24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</row>
    <row r="608" spans="1:54" ht="15.75" customHeight="1" x14ac:dyDescent="0.2">
      <c r="A608" s="24"/>
      <c r="B608" s="24"/>
      <c r="C608" s="24"/>
      <c r="D608" s="24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</row>
    <row r="609" spans="1:54" ht="15.75" customHeight="1" x14ac:dyDescent="0.2">
      <c r="A609" s="24"/>
      <c r="B609" s="24"/>
      <c r="C609" s="24"/>
      <c r="D609" s="24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</row>
    <row r="610" spans="1:54" ht="15.75" customHeight="1" x14ac:dyDescent="0.2">
      <c r="A610" s="24"/>
      <c r="B610" s="24"/>
      <c r="C610" s="24"/>
      <c r="D610" s="24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</row>
    <row r="611" spans="1:54" ht="15.75" customHeight="1" x14ac:dyDescent="0.2">
      <c r="A611" s="24"/>
      <c r="B611" s="24"/>
      <c r="C611" s="24"/>
      <c r="D611" s="24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</row>
    <row r="612" spans="1:54" ht="15.75" customHeight="1" x14ac:dyDescent="0.2">
      <c r="A612" s="24"/>
      <c r="B612" s="24"/>
      <c r="C612" s="24"/>
      <c r="D612" s="24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</row>
    <row r="613" spans="1:54" ht="15.75" customHeight="1" x14ac:dyDescent="0.2">
      <c r="A613" s="24"/>
      <c r="B613" s="24"/>
      <c r="C613" s="24"/>
      <c r="D613" s="24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</row>
    <row r="614" spans="1:54" ht="15.75" customHeight="1" x14ac:dyDescent="0.2">
      <c r="A614" s="24"/>
      <c r="B614" s="24"/>
      <c r="C614" s="24"/>
      <c r="D614" s="24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</row>
    <row r="615" spans="1:54" ht="15.75" customHeight="1" x14ac:dyDescent="0.2">
      <c r="A615" s="24"/>
      <c r="B615" s="24"/>
      <c r="C615" s="24"/>
      <c r="D615" s="24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</row>
    <row r="616" spans="1:54" ht="15.75" customHeight="1" x14ac:dyDescent="0.2">
      <c r="A616" s="24"/>
      <c r="B616" s="24"/>
      <c r="C616" s="24"/>
      <c r="D616" s="24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</row>
    <row r="617" spans="1:54" ht="15.75" customHeight="1" x14ac:dyDescent="0.2">
      <c r="A617" s="24"/>
      <c r="B617" s="24"/>
      <c r="C617" s="24"/>
      <c r="D617" s="24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</row>
    <row r="618" spans="1:54" ht="15.75" customHeight="1" x14ac:dyDescent="0.2">
      <c r="A618" s="24"/>
      <c r="B618" s="24"/>
      <c r="C618" s="24"/>
      <c r="D618" s="24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</row>
    <row r="619" spans="1:54" ht="15.75" customHeight="1" x14ac:dyDescent="0.2">
      <c r="A619" s="24"/>
      <c r="B619" s="24"/>
      <c r="C619" s="24"/>
      <c r="D619" s="24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</row>
    <row r="620" spans="1:54" ht="15.75" customHeight="1" x14ac:dyDescent="0.2">
      <c r="A620" s="24"/>
      <c r="B620" s="24"/>
      <c r="C620" s="24"/>
      <c r="D620" s="24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</row>
    <row r="621" spans="1:54" ht="15.75" customHeight="1" x14ac:dyDescent="0.2">
      <c r="A621" s="24"/>
      <c r="B621" s="24"/>
      <c r="C621" s="24"/>
      <c r="D621" s="24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</row>
    <row r="622" spans="1:54" ht="15.75" customHeight="1" x14ac:dyDescent="0.2">
      <c r="A622" s="24"/>
      <c r="B622" s="24"/>
      <c r="C622" s="24"/>
      <c r="D622" s="24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</row>
    <row r="623" spans="1:54" ht="15.75" customHeight="1" x14ac:dyDescent="0.2">
      <c r="A623" s="24"/>
      <c r="B623" s="24"/>
      <c r="C623" s="24"/>
      <c r="D623" s="24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</row>
    <row r="624" spans="1:54" ht="15.75" customHeight="1" x14ac:dyDescent="0.2">
      <c r="A624" s="24"/>
      <c r="B624" s="24"/>
      <c r="C624" s="24"/>
      <c r="D624" s="24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</row>
    <row r="625" spans="1:54" ht="15.75" customHeight="1" x14ac:dyDescent="0.2">
      <c r="A625" s="24"/>
      <c r="B625" s="24"/>
      <c r="C625" s="24"/>
      <c r="D625" s="24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</row>
    <row r="626" spans="1:54" ht="15.75" customHeight="1" x14ac:dyDescent="0.2">
      <c r="A626" s="24"/>
      <c r="B626" s="24"/>
      <c r="C626" s="24"/>
      <c r="D626" s="24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</row>
    <row r="627" spans="1:54" ht="15.75" customHeight="1" x14ac:dyDescent="0.2">
      <c r="A627" s="24"/>
      <c r="B627" s="24"/>
      <c r="C627" s="24"/>
      <c r="D627" s="24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</row>
    <row r="628" spans="1:54" ht="15.75" customHeight="1" x14ac:dyDescent="0.2">
      <c r="A628" s="24"/>
      <c r="B628" s="24"/>
      <c r="C628" s="24"/>
      <c r="D628" s="24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</row>
    <row r="629" spans="1:54" ht="15.75" customHeight="1" x14ac:dyDescent="0.2">
      <c r="A629" s="24"/>
      <c r="B629" s="24"/>
      <c r="C629" s="24"/>
      <c r="D629" s="24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</row>
    <row r="630" spans="1:54" ht="15.75" customHeight="1" x14ac:dyDescent="0.2">
      <c r="A630" s="24"/>
      <c r="B630" s="24"/>
      <c r="C630" s="24"/>
      <c r="D630" s="24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</row>
    <row r="631" spans="1:54" ht="15.75" customHeight="1" x14ac:dyDescent="0.2">
      <c r="A631" s="24"/>
      <c r="B631" s="24"/>
      <c r="C631" s="24"/>
      <c r="D631" s="24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</row>
    <row r="632" spans="1:54" ht="15.75" customHeight="1" x14ac:dyDescent="0.2">
      <c r="A632" s="24"/>
      <c r="B632" s="24"/>
      <c r="C632" s="24"/>
      <c r="D632" s="24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</row>
    <row r="633" spans="1:54" ht="15.75" customHeight="1" x14ac:dyDescent="0.2">
      <c r="A633" s="24"/>
      <c r="B633" s="24"/>
      <c r="C633" s="24"/>
      <c r="D633" s="24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</row>
    <row r="634" spans="1:54" ht="15.75" customHeight="1" x14ac:dyDescent="0.2">
      <c r="A634" s="24"/>
      <c r="B634" s="24"/>
      <c r="C634" s="24"/>
      <c r="D634" s="24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</row>
    <row r="635" spans="1:54" ht="15.75" customHeight="1" x14ac:dyDescent="0.2">
      <c r="A635" s="24"/>
      <c r="B635" s="24"/>
      <c r="C635" s="24"/>
      <c r="D635" s="24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</row>
    <row r="636" spans="1:54" ht="15.75" customHeight="1" x14ac:dyDescent="0.2">
      <c r="A636" s="24"/>
      <c r="B636" s="24"/>
      <c r="C636" s="24"/>
      <c r="D636" s="24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</row>
    <row r="637" spans="1:54" ht="15.75" customHeight="1" x14ac:dyDescent="0.2">
      <c r="A637" s="24"/>
      <c r="B637" s="24"/>
      <c r="C637" s="24"/>
      <c r="D637" s="24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</row>
    <row r="638" spans="1:54" ht="15.75" customHeight="1" x14ac:dyDescent="0.2">
      <c r="A638" s="24"/>
      <c r="B638" s="24"/>
      <c r="C638" s="24"/>
      <c r="D638" s="24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</row>
    <row r="639" spans="1:54" ht="15.75" customHeight="1" x14ac:dyDescent="0.2">
      <c r="A639" s="24"/>
      <c r="B639" s="24"/>
      <c r="C639" s="24"/>
      <c r="D639" s="24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</row>
    <row r="640" spans="1:54" ht="15.75" customHeight="1" x14ac:dyDescent="0.2">
      <c r="A640" s="24"/>
      <c r="B640" s="24"/>
      <c r="C640" s="24"/>
      <c r="D640" s="24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</row>
    <row r="641" spans="1:54" ht="15.75" customHeight="1" x14ac:dyDescent="0.2">
      <c r="A641" s="24"/>
      <c r="B641" s="24"/>
      <c r="C641" s="24"/>
      <c r="D641" s="24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</row>
    <row r="642" spans="1:54" ht="15.75" customHeight="1" x14ac:dyDescent="0.2">
      <c r="A642" s="24"/>
      <c r="B642" s="24"/>
      <c r="C642" s="24"/>
      <c r="D642" s="24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</row>
    <row r="643" spans="1:54" ht="15.75" customHeight="1" x14ac:dyDescent="0.2">
      <c r="A643" s="24"/>
      <c r="B643" s="24"/>
      <c r="C643" s="24"/>
      <c r="D643" s="24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</row>
    <row r="644" spans="1:54" ht="15.75" customHeight="1" x14ac:dyDescent="0.2">
      <c r="A644" s="24"/>
      <c r="B644" s="24"/>
      <c r="C644" s="24"/>
      <c r="D644" s="24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</row>
    <row r="645" spans="1:54" ht="15.75" customHeight="1" x14ac:dyDescent="0.2">
      <c r="A645" s="24"/>
      <c r="B645" s="24"/>
      <c r="C645" s="24"/>
      <c r="D645" s="24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</row>
    <row r="646" spans="1:54" ht="15.75" customHeight="1" x14ac:dyDescent="0.2">
      <c r="A646" s="24"/>
      <c r="B646" s="24"/>
      <c r="C646" s="24"/>
      <c r="D646" s="24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</row>
    <row r="647" spans="1:54" ht="15.75" customHeight="1" x14ac:dyDescent="0.2">
      <c r="A647" s="24"/>
      <c r="B647" s="24"/>
      <c r="C647" s="24"/>
      <c r="D647" s="24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</row>
    <row r="648" spans="1:54" ht="15.75" customHeight="1" x14ac:dyDescent="0.2">
      <c r="A648" s="24"/>
      <c r="B648" s="24"/>
      <c r="C648" s="24"/>
      <c r="D648" s="24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</row>
    <row r="649" spans="1:54" ht="15.75" customHeight="1" x14ac:dyDescent="0.2">
      <c r="A649" s="24"/>
      <c r="B649" s="24"/>
      <c r="C649" s="24"/>
      <c r="D649" s="24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</row>
    <row r="650" spans="1:54" ht="15.75" customHeight="1" x14ac:dyDescent="0.2">
      <c r="A650" s="24"/>
      <c r="B650" s="24"/>
      <c r="C650" s="24"/>
      <c r="D650" s="24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</row>
    <row r="651" spans="1:54" ht="15.75" customHeight="1" x14ac:dyDescent="0.2">
      <c r="A651" s="24"/>
      <c r="B651" s="24"/>
      <c r="C651" s="24"/>
      <c r="D651" s="24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</row>
    <row r="652" spans="1:54" ht="15.75" customHeight="1" x14ac:dyDescent="0.2">
      <c r="A652" s="24"/>
      <c r="B652" s="24"/>
      <c r="C652" s="24"/>
      <c r="D652" s="24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</row>
    <row r="653" spans="1:54" ht="15.75" customHeight="1" x14ac:dyDescent="0.2">
      <c r="A653" s="24"/>
      <c r="B653" s="24"/>
      <c r="C653" s="24"/>
      <c r="D653" s="24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</row>
    <row r="654" spans="1:54" ht="15.75" customHeight="1" x14ac:dyDescent="0.2">
      <c r="A654" s="24"/>
      <c r="B654" s="24"/>
      <c r="C654" s="24"/>
      <c r="D654" s="24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</row>
    <row r="655" spans="1:54" ht="15.75" customHeight="1" x14ac:dyDescent="0.2">
      <c r="A655" s="24"/>
      <c r="B655" s="24"/>
      <c r="C655" s="24"/>
      <c r="D655" s="24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</row>
    <row r="656" spans="1:54" ht="15.75" customHeight="1" x14ac:dyDescent="0.2">
      <c r="A656" s="24"/>
      <c r="B656" s="24"/>
      <c r="C656" s="24"/>
      <c r="D656" s="24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</row>
    <row r="657" spans="1:54" ht="15.75" customHeight="1" x14ac:dyDescent="0.2">
      <c r="A657" s="24"/>
      <c r="B657" s="24"/>
      <c r="C657" s="24"/>
      <c r="D657" s="24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</row>
    <row r="658" spans="1:54" ht="15.75" customHeight="1" x14ac:dyDescent="0.2">
      <c r="A658" s="24"/>
      <c r="B658" s="24"/>
      <c r="C658" s="24"/>
      <c r="D658" s="24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</row>
    <row r="659" spans="1:54" ht="15.75" customHeight="1" x14ac:dyDescent="0.2">
      <c r="A659" s="24"/>
      <c r="B659" s="24"/>
      <c r="C659" s="24"/>
      <c r="D659" s="24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</row>
    <row r="660" spans="1:54" ht="15.75" customHeight="1" x14ac:dyDescent="0.2">
      <c r="A660" s="24"/>
      <c r="B660" s="24"/>
      <c r="C660" s="24"/>
      <c r="D660" s="24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</row>
    <row r="661" spans="1:54" ht="15.75" customHeight="1" x14ac:dyDescent="0.2">
      <c r="A661" s="24"/>
      <c r="B661" s="24"/>
      <c r="C661" s="24"/>
      <c r="D661" s="24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</row>
    <row r="662" spans="1:54" ht="15.75" customHeight="1" x14ac:dyDescent="0.2">
      <c r="A662" s="24"/>
      <c r="B662" s="24"/>
      <c r="C662" s="24"/>
      <c r="D662" s="24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</row>
    <row r="663" spans="1:54" ht="15.75" customHeight="1" x14ac:dyDescent="0.2">
      <c r="A663" s="24"/>
      <c r="B663" s="24"/>
      <c r="C663" s="24"/>
      <c r="D663" s="24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</row>
    <row r="664" spans="1:54" ht="15.75" customHeight="1" x14ac:dyDescent="0.2">
      <c r="A664" s="24"/>
      <c r="B664" s="24"/>
      <c r="C664" s="24"/>
      <c r="D664" s="24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</row>
    <row r="665" spans="1:54" ht="15.75" customHeight="1" x14ac:dyDescent="0.2">
      <c r="A665" s="24"/>
      <c r="B665" s="24"/>
      <c r="C665" s="24"/>
      <c r="D665" s="24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</row>
    <row r="666" spans="1:54" ht="15.75" customHeight="1" x14ac:dyDescent="0.2">
      <c r="A666" s="24"/>
      <c r="B666" s="24"/>
      <c r="C666" s="24"/>
      <c r="D666" s="24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</row>
    <row r="667" spans="1:54" ht="15.75" customHeight="1" x14ac:dyDescent="0.2">
      <c r="A667" s="24"/>
      <c r="B667" s="24"/>
      <c r="C667" s="24"/>
      <c r="D667" s="24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</row>
    <row r="668" spans="1:54" ht="15.75" customHeight="1" x14ac:dyDescent="0.2">
      <c r="A668" s="24"/>
      <c r="B668" s="24"/>
      <c r="C668" s="24"/>
      <c r="D668" s="24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</row>
    <row r="669" spans="1:54" ht="15.75" customHeight="1" x14ac:dyDescent="0.2">
      <c r="A669" s="24"/>
      <c r="B669" s="24"/>
      <c r="C669" s="24"/>
      <c r="D669" s="24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</row>
    <row r="670" spans="1:54" ht="15.75" customHeight="1" x14ac:dyDescent="0.2">
      <c r="A670" s="24"/>
      <c r="B670" s="24"/>
      <c r="C670" s="24"/>
      <c r="D670" s="24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</row>
    <row r="671" spans="1:54" ht="15.75" customHeight="1" x14ac:dyDescent="0.2">
      <c r="A671" s="24"/>
      <c r="B671" s="24"/>
      <c r="C671" s="24"/>
      <c r="D671" s="24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</row>
    <row r="672" spans="1:54" ht="15.75" customHeight="1" x14ac:dyDescent="0.2">
      <c r="A672" s="24"/>
      <c r="B672" s="24"/>
      <c r="C672" s="24"/>
      <c r="D672" s="24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</row>
    <row r="673" spans="1:54" ht="15.75" customHeight="1" x14ac:dyDescent="0.2">
      <c r="A673" s="24"/>
      <c r="B673" s="24"/>
      <c r="C673" s="24"/>
      <c r="D673" s="24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</row>
    <row r="674" spans="1:54" ht="15.75" customHeight="1" x14ac:dyDescent="0.2">
      <c r="A674" s="24"/>
      <c r="B674" s="24"/>
      <c r="C674" s="24"/>
      <c r="D674" s="24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</row>
    <row r="675" spans="1:54" ht="15.75" customHeight="1" x14ac:dyDescent="0.2">
      <c r="A675" s="24"/>
      <c r="B675" s="24"/>
      <c r="C675" s="24"/>
      <c r="D675" s="24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</row>
    <row r="676" spans="1:54" ht="15.75" customHeight="1" x14ac:dyDescent="0.2">
      <c r="A676" s="24"/>
      <c r="B676" s="24"/>
      <c r="C676" s="24"/>
      <c r="D676" s="24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</row>
    <row r="677" spans="1:54" ht="15.75" customHeight="1" x14ac:dyDescent="0.2">
      <c r="A677" s="24"/>
      <c r="B677" s="24"/>
      <c r="C677" s="24"/>
      <c r="D677" s="24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</row>
    <row r="678" spans="1:54" ht="15.75" customHeight="1" x14ac:dyDescent="0.2">
      <c r="A678" s="24"/>
      <c r="B678" s="24"/>
      <c r="C678" s="24"/>
      <c r="D678" s="24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</row>
    <row r="679" spans="1:54" ht="15.75" customHeight="1" x14ac:dyDescent="0.2">
      <c r="A679" s="24"/>
      <c r="B679" s="24"/>
      <c r="C679" s="24"/>
      <c r="D679" s="24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</row>
    <row r="680" spans="1:54" ht="15.75" customHeight="1" x14ac:dyDescent="0.2">
      <c r="A680" s="24"/>
      <c r="B680" s="24"/>
      <c r="C680" s="24"/>
      <c r="D680" s="24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</row>
    <row r="681" spans="1:54" ht="15.75" customHeight="1" x14ac:dyDescent="0.2">
      <c r="A681" s="24"/>
      <c r="B681" s="24"/>
      <c r="C681" s="24"/>
      <c r="D681" s="24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</row>
    <row r="682" spans="1:54" ht="15.75" customHeight="1" x14ac:dyDescent="0.2">
      <c r="A682" s="24"/>
      <c r="B682" s="24"/>
      <c r="C682" s="24"/>
      <c r="D682" s="24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</row>
    <row r="683" spans="1:54" ht="15.75" customHeight="1" x14ac:dyDescent="0.2">
      <c r="A683" s="24"/>
      <c r="B683" s="24"/>
      <c r="C683" s="24"/>
      <c r="D683" s="24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</row>
    <row r="684" spans="1:54" ht="15.75" customHeight="1" x14ac:dyDescent="0.2">
      <c r="A684" s="24"/>
      <c r="B684" s="24"/>
      <c r="C684" s="24"/>
      <c r="D684" s="24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</row>
    <row r="685" spans="1:54" ht="15.75" customHeight="1" x14ac:dyDescent="0.2">
      <c r="A685" s="24"/>
      <c r="B685" s="24"/>
      <c r="C685" s="24"/>
      <c r="D685" s="24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</row>
    <row r="686" spans="1:54" ht="15.75" customHeight="1" x14ac:dyDescent="0.2">
      <c r="A686" s="24"/>
      <c r="B686" s="24"/>
      <c r="C686" s="24"/>
      <c r="D686" s="24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</row>
    <row r="687" spans="1:54" ht="15.75" customHeight="1" x14ac:dyDescent="0.2">
      <c r="A687" s="24"/>
      <c r="B687" s="24"/>
      <c r="C687" s="24"/>
      <c r="D687" s="24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</row>
    <row r="688" spans="1:54" ht="15.75" customHeight="1" x14ac:dyDescent="0.2">
      <c r="A688" s="24"/>
      <c r="B688" s="24"/>
      <c r="C688" s="24"/>
      <c r="D688" s="24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</row>
    <row r="689" spans="1:54" ht="15.75" customHeight="1" x14ac:dyDescent="0.2">
      <c r="A689" s="24"/>
      <c r="B689" s="24"/>
      <c r="C689" s="24"/>
      <c r="D689" s="24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</row>
    <row r="690" spans="1:54" ht="15.75" customHeight="1" x14ac:dyDescent="0.2">
      <c r="A690" s="24"/>
      <c r="B690" s="24"/>
      <c r="C690" s="24"/>
      <c r="D690" s="24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</row>
    <row r="691" spans="1:54" ht="15.75" customHeight="1" x14ac:dyDescent="0.2">
      <c r="A691" s="24"/>
      <c r="B691" s="24"/>
      <c r="C691" s="24"/>
      <c r="D691" s="24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</row>
    <row r="692" spans="1:54" ht="15.75" customHeight="1" x14ac:dyDescent="0.2">
      <c r="A692" s="24"/>
      <c r="B692" s="24"/>
      <c r="C692" s="24"/>
      <c r="D692" s="24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</row>
    <row r="693" spans="1:54" ht="15.75" customHeight="1" x14ac:dyDescent="0.2">
      <c r="A693" s="24"/>
      <c r="B693" s="24"/>
      <c r="C693" s="24"/>
      <c r="D693" s="24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</row>
    <row r="694" spans="1:54" ht="15.75" customHeight="1" x14ac:dyDescent="0.2">
      <c r="A694" s="24"/>
      <c r="B694" s="24"/>
      <c r="C694" s="24"/>
      <c r="D694" s="24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</row>
    <row r="695" spans="1:54" ht="15.75" customHeight="1" x14ac:dyDescent="0.2">
      <c r="A695" s="24"/>
      <c r="B695" s="24"/>
      <c r="C695" s="24"/>
      <c r="D695" s="24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</row>
    <row r="696" spans="1:54" ht="15.75" customHeight="1" x14ac:dyDescent="0.2">
      <c r="A696" s="24"/>
      <c r="B696" s="24"/>
      <c r="C696" s="24"/>
      <c r="D696" s="24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</row>
    <row r="697" spans="1:54" ht="15.75" customHeight="1" x14ac:dyDescent="0.2">
      <c r="A697" s="24"/>
      <c r="B697" s="24"/>
      <c r="C697" s="24"/>
      <c r="D697" s="24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</row>
    <row r="698" spans="1:54" ht="15.75" customHeight="1" x14ac:dyDescent="0.2">
      <c r="A698" s="24"/>
      <c r="B698" s="24"/>
      <c r="C698" s="24"/>
      <c r="D698" s="24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</row>
    <row r="699" spans="1:54" ht="15.75" customHeight="1" x14ac:dyDescent="0.2">
      <c r="A699" s="24"/>
      <c r="B699" s="24"/>
      <c r="C699" s="24"/>
      <c r="D699" s="24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</row>
    <row r="700" spans="1:54" ht="15.75" customHeight="1" x14ac:dyDescent="0.2">
      <c r="A700" s="24"/>
      <c r="B700" s="24"/>
      <c r="C700" s="24"/>
      <c r="D700" s="24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</row>
    <row r="701" spans="1:54" ht="15.75" customHeight="1" x14ac:dyDescent="0.2">
      <c r="A701" s="24"/>
      <c r="B701" s="24"/>
      <c r="C701" s="24"/>
      <c r="D701" s="24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</row>
    <row r="702" spans="1:54" ht="15.75" customHeight="1" x14ac:dyDescent="0.2">
      <c r="A702" s="24"/>
      <c r="B702" s="24"/>
      <c r="C702" s="24"/>
      <c r="D702" s="24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</row>
    <row r="703" spans="1:54" ht="15.75" customHeight="1" x14ac:dyDescent="0.2">
      <c r="A703" s="24"/>
      <c r="B703" s="24"/>
      <c r="C703" s="24"/>
      <c r="D703" s="24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ht="15.75" customHeight="1" x14ac:dyDescent="0.2">
      <c r="A704" s="24"/>
      <c r="B704" s="24"/>
      <c r="C704" s="24"/>
      <c r="D704" s="24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ht="15.75" customHeight="1" x14ac:dyDescent="0.2">
      <c r="A705" s="24"/>
      <c r="B705" s="24"/>
      <c r="C705" s="24"/>
      <c r="D705" s="24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ht="15.75" customHeight="1" x14ac:dyDescent="0.2">
      <c r="A706" s="24"/>
      <c r="B706" s="24"/>
      <c r="C706" s="24"/>
      <c r="D706" s="24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ht="15.75" customHeight="1" x14ac:dyDescent="0.2">
      <c r="A707" s="24"/>
      <c r="B707" s="24"/>
      <c r="C707" s="24"/>
      <c r="D707" s="24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ht="15.75" customHeight="1" x14ac:dyDescent="0.2">
      <c r="A708" s="24"/>
      <c r="B708" s="24"/>
      <c r="C708" s="24"/>
      <c r="D708" s="24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</row>
    <row r="709" spans="1:54" ht="15.75" customHeight="1" x14ac:dyDescent="0.2">
      <c r="A709" s="24"/>
      <c r="B709" s="24"/>
      <c r="C709" s="24"/>
      <c r="D709" s="24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</row>
    <row r="710" spans="1:54" ht="15.75" customHeight="1" x14ac:dyDescent="0.2">
      <c r="A710" s="24"/>
      <c r="B710" s="24"/>
      <c r="C710" s="24"/>
      <c r="D710" s="24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</row>
    <row r="711" spans="1:54" ht="15.75" customHeight="1" x14ac:dyDescent="0.2">
      <c r="A711" s="24"/>
      <c r="B711" s="24"/>
      <c r="C711" s="24"/>
      <c r="D711" s="24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</row>
    <row r="712" spans="1:54" ht="15.75" customHeight="1" x14ac:dyDescent="0.2">
      <c r="A712" s="24"/>
      <c r="B712" s="24"/>
      <c r="C712" s="24"/>
      <c r="D712" s="24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</row>
    <row r="713" spans="1:54" ht="15.75" customHeight="1" x14ac:dyDescent="0.2">
      <c r="A713" s="24"/>
      <c r="B713" s="24"/>
      <c r="C713" s="24"/>
      <c r="D713" s="24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</row>
    <row r="714" spans="1:54" ht="15.75" customHeight="1" x14ac:dyDescent="0.2">
      <c r="A714" s="24"/>
      <c r="B714" s="24"/>
      <c r="C714" s="24"/>
      <c r="D714" s="24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</row>
    <row r="715" spans="1:54" ht="15.75" customHeight="1" x14ac:dyDescent="0.2">
      <c r="A715" s="24"/>
      <c r="B715" s="24"/>
      <c r="C715" s="24"/>
      <c r="D715" s="24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</row>
    <row r="716" spans="1:54" ht="15.75" customHeight="1" x14ac:dyDescent="0.2">
      <c r="A716" s="24"/>
      <c r="B716" s="24"/>
      <c r="C716" s="24"/>
      <c r="D716" s="24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</row>
    <row r="717" spans="1:54" ht="15.75" customHeight="1" x14ac:dyDescent="0.2">
      <c r="A717" s="24"/>
      <c r="B717" s="24"/>
      <c r="C717" s="24"/>
      <c r="D717" s="24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</row>
    <row r="718" spans="1:54" ht="15.75" customHeight="1" x14ac:dyDescent="0.2">
      <c r="A718" s="24"/>
      <c r="B718" s="24"/>
      <c r="C718" s="24"/>
      <c r="D718" s="24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</row>
    <row r="719" spans="1:54" ht="15.75" customHeight="1" x14ac:dyDescent="0.2">
      <c r="A719" s="24"/>
      <c r="B719" s="24"/>
      <c r="C719" s="24"/>
      <c r="D719" s="24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</row>
    <row r="720" spans="1:54" ht="15.75" customHeight="1" x14ac:dyDescent="0.2">
      <c r="A720" s="24"/>
      <c r="B720" s="24"/>
      <c r="C720" s="24"/>
      <c r="D720" s="24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</row>
    <row r="721" spans="1:54" ht="15.75" customHeight="1" x14ac:dyDescent="0.2">
      <c r="A721" s="24"/>
      <c r="B721" s="24"/>
      <c r="C721" s="24"/>
      <c r="D721" s="24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</row>
    <row r="722" spans="1:54" ht="15.75" customHeight="1" x14ac:dyDescent="0.2">
      <c r="A722" s="24"/>
      <c r="B722" s="24"/>
      <c r="C722" s="24"/>
      <c r="D722" s="24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</row>
    <row r="723" spans="1:54" ht="15.75" customHeight="1" x14ac:dyDescent="0.2">
      <c r="A723" s="24"/>
      <c r="B723" s="24"/>
      <c r="C723" s="24"/>
      <c r="D723" s="24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</row>
    <row r="724" spans="1:54" ht="15.75" customHeight="1" x14ac:dyDescent="0.2">
      <c r="A724" s="24"/>
      <c r="B724" s="24"/>
      <c r="C724" s="24"/>
      <c r="D724" s="24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</row>
    <row r="725" spans="1:54" ht="15.75" customHeight="1" x14ac:dyDescent="0.2">
      <c r="A725" s="24"/>
      <c r="B725" s="24"/>
      <c r="C725" s="24"/>
      <c r="D725" s="24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</row>
    <row r="726" spans="1:54" ht="15.75" customHeight="1" x14ac:dyDescent="0.2">
      <c r="A726" s="24"/>
      <c r="B726" s="24"/>
      <c r="C726" s="24"/>
      <c r="D726" s="24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</row>
    <row r="727" spans="1:54" ht="15.75" customHeight="1" x14ac:dyDescent="0.2">
      <c r="A727" s="24"/>
      <c r="B727" s="24"/>
      <c r="C727" s="24"/>
      <c r="D727" s="24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</row>
    <row r="728" spans="1:54" ht="15.75" customHeight="1" x14ac:dyDescent="0.2">
      <c r="A728" s="24"/>
      <c r="B728" s="24"/>
      <c r="C728" s="24"/>
      <c r="D728" s="24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</row>
    <row r="729" spans="1:54" ht="15.75" customHeight="1" x14ac:dyDescent="0.2">
      <c r="A729" s="24"/>
      <c r="B729" s="24"/>
      <c r="C729" s="24"/>
      <c r="D729" s="24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</row>
    <row r="730" spans="1:54" ht="15.75" customHeight="1" x14ac:dyDescent="0.2">
      <c r="A730" s="24"/>
      <c r="B730" s="24"/>
      <c r="C730" s="24"/>
      <c r="D730" s="24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</row>
    <row r="731" spans="1:54" ht="15.75" customHeight="1" x14ac:dyDescent="0.2">
      <c r="A731" s="24"/>
      <c r="B731" s="24"/>
      <c r="C731" s="24"/>
      <c r="D731" s="24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</row>
    <row r="732" spans="1:54" ht="15.75" customHeight="1" x14ac:dyDescent="0.2">
      <c r="A732" s="24"/>
      <c r="B732" s="24"/>
      <c r="C732" s="24"/>
      <c r="D732" s="24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</row>
    <row r="733" spans="1:54" ht="15.75" customHeight="1" x14ac:dyDescent="0.2">
      <c r="A733" s="24"/>
      <c r="B733" s="24"/>
      <c r="C733" s="24"/>
      <c r="D733" s="24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</row>
    <row r="734" spans="1:54" ht="15.75" customHeight="1" x14ac:dyDescent="0.2">
      <c r="A734" s="24"/>
      <c r="B734" s="24"/>
      <c r="C734" s="24"/>
      <c r="D734" s="24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</row>
    <row r="735" spans="1:54" ht="15.75" customHeight="1" x14ac:dyDescent="0.2">
      <c r="A735" s="24"/>
      <c r="B735" s="24"/>
      <c r="C735" s="24"/>
      <c r="D735" s="24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</row>
    <row r="736" spans="1:54" ht="15.75" customHeight="1" x14ac:dyDescent="0.2">
      <c r="A736" s="24"/>
      <c r="B736" s="24"/>
      <c r="C736" s="24"/>
      <c r="D736" s="24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</row>
    <row r="737" spans="1:54" ht="15.75" customHeight="1" x14ac:dyDescent="0.2">
      <c r="A737" s="24"/>
      <c r="B737" s="24"/>
      <c r="C737" s="24"/>
      <c r="D737" s="24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</row>
    <row r="738" spans="1:54" ht="15.75" customHeight="1" x14ac:dyDescent="0.2">
      <c r="A738" s="24"/>
      <c r="B738" s="24"/>
      <c r="C738" s="24"/>
      <c r="D738" s="24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</row>
    <row r="739" spans="1:54" ht="15.75" customHeight="1" x14ac:dyDescent="0.2">
      <c r="A739" s="24"/>
      <c r="B739" s="24"/>
      <c r="C739" s="24"/>
      <c r="D739" s="24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</row>
    <row r="740" spans="1:54" ht="15.75" customHeight="1" x14ac:dyDescent="0.2">
      <c r="A740" s="24"/>
      <c r="B740" s="24"/>
      <c r="C740" s="24"/>
      <c r="D740" s="24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</row>
    <row r="741" spans="1:54" ht="15.75" customHeight="1" x14ac:dyDescent="0.2">
      <c r="A741" s="24"/>
      <c r="B741" s="24"/>
      <c r="C741" s="24"/>
      <c r="D741" s="24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</row>
    <row r="742" spans="1:54" ht="15.75" customHeight="1" x14ac:dyDescent="0.2">
      <c r="A742" s="24"/>
      <c r="B742" s="24"/>
      <c r="C742" s="24"/>
      <c r="D742" s="24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</row>
    <row r="743" spans="1:54" ht="15.75" customHeight="1" x14ac:dyDescent="0.2">
      <c r="A743" s="24"/>
      <c r="B743" s="24"/>
      <c r="C743" s="24"/>
      <c r="D743" s="24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</row>
    <row r="744" spans="1:54" ht="15.75" customHeight="1" x14ac:dyDescent="0.2">
      <c r="A744" s="24"/>
      <c r="B744" s="24"/>
      <c r="C744" s="24"/>
      <c r="D744" s="24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</row>
    <row r="745" spans="1:54" ht="15.75" customHeight="1" x14ac:dyDescent="0.2">
      <c r="A745" s="24"/>
      <c r="B745" s="24"/>
      <c r="C745" s="24"/>
      <c r="D745" s="24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</row>
    <row r="746" spans="1:54" ht="15.75" customHeight="1" x14ac:dyDescent="0.2">
      <c r="A746" s="24"/>
      <c r="B746" s="24"/>
      <c r="C746" s="24"/>
      <c r="D746" s="24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</row>
    <row r="747" spans="1:54" ht="15.75" customHeight="1" x14ac:dyDescent="0.2">
      <c r="A747" s="24"/>
      <c r="B747" s="24"/>
      <c r="C747" s="24"/>
      <c r="D747" s="24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</row>
    <row r="748" spans="1:54" ht="15.75" customHeight="1" x14ac:dyDescent="0.2">
      <c r="A748" s="24"/>
      <c r="B748" s="24"/>
      <c r="C748" s="24"/>
      <c r="D748" s="24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</row>
    <row r="749" spans="1:54" ht="15.75" customHeight="1" x14ac:dyDescent="0.2">
      <c r="A749" s="24"/>
      <c r="B749" s="24"/>
      <c r="C749" s="24"/>
      <c r="D749" s="24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</row>
    <row r="750" spans="1:54" ht="15.75" customHeight="1" x14ac:dyDescent="0.2">
      <c r="A750" s="24"/>
      <c r="B750" s="24"/>
      <c r="C750" s="24"/>
      <c r="D750" s="24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</row>
    <row r="751" spans="1:54" ht="15.75" customHeight="1" x14ac:dyDescent="0.2">
      <c r="A751" s="24"/>
      <c r="B751" s="24"/>
      <c r="C751" s="24"/>
      <c r="D751" s="24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</row>
    <row r="752" spans="1:54" ht="15.75" customHeight="1" x14ac:dyDescent="0.2">
      <c r="A752" s="24"/>
      <c r="B752" s="24"/>
      <c r="C752" s="24"/>
      <c r="D752" s="24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</row>
    <row r="753" spans="1:54" ht="15.75" customHeight="1" x14ac:dyDescent="0.2">
      <c r="A753" s="24"/>
      <c r="B753" s="24"/>
      <c r="C753" s="24"/>
      <c r="D753" s="24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</row>
    <row r="754" spans="1:54" ht="15.75" customHeight="1" x14ac:dyDescent="0.2">
      <c r="A754" s="24"/>
      <c r="B754" s="24"/>
      <c r="C754" s="24"/>
      <c r="D754" s="24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</row>
    <row r="755" spans="1:54" ht="15.75" customHeight="1" x14ac:dyDescent="0.2">
      <c r="A755" s="24"/>
      <c r="B755" s="24"/>
      <c r="C755" s="24"/>
      <c r="D755" s="24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</row>
    <row r="756" spans="1:54" ht="15.75" customHeight="1" x14ac:dyDescent="0.2">
      <c r="A756" s="24"/>
      <c r="B756" s="24"/>
      <c r="C756" s="24"/>
      <c r="D756" s="24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</row>
    <row r="757" spans="1:54" ht="15.75" customHeight="1" x14ac:dyDescent="0.2">
      <c r="A757" s="24"/>
      <c r="B757" s="24"/>
      <c r="C757" s="24"/>
      <c r="D757" s="24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</row>
    <row r="758" spans="1:54" ht="15.75" customHeight="1" x14ac:dyDescent="0.2">
      <c r="A758" s="24"/>
      <c r="B758" s="24"/>
      <c r="C758" s="24"/>
      <c r="D758" s="24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</row>
    <row r="759" spans="1:54" ht="15.75" customHeight="1" x14ac:dyDescent="0.2">
      <c r="A759" s="24"/>
      <c r="B759" s="24"/>
      <c r="C759" s="24"/>
      <c r="D759" s="24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</row>
    <row r="760" spans="1:54" ht="15.75" customHeight="1" x14ac:dyDescent="0.2">
      <c r="A760" s="24"/>
      <c r="B760" s="24"/>
      <c r="C760" s="24"/>
      <c r="D760" s="24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</row>
    <row r="761" spans="1:54" ht="15.75" customHeight="1" x14ac:dyDescent="0.2">
      <c r="A761" s="24"/>
      <c r="B761" s="24"/>
      <c r="C761" s="24"/>
      <c r="D761" s="24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</row>
    <row r="762" spans="1:54" ht="15.75" customHeight="1" x14ac:dyDescent="0.2">
      <c r="A762" s="24"/>
      <c r="B762" s="24"/>
      <c r="C762" s="24"/>
      <c r="D762" s="24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</row>
    <row r="763" spans="1:54" ht="15.75" customHeight="1" x14ac:dyDescent="0.2">
      <c r="A763" s="24"/>
      <c r="B763" s="24"/>
      <c r="C763" s="24"/>
      <c r="D763" s="24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</row>
    <row r="764" spans="1:54" ht="15.75" customHeight="1" x14ac:dyDescent="0.2">
      <c r="A764" s="24"/>
      <c r="B764" s="24"/>
      <c r="C764" s="24"/>
      <c r="D764" s="24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</row>
    <row r="765" spans="1:54" ht="15.75" customHeight="1" x14ac:dyDescent="0.2">
      <c r="A765" s="24"/>
      <c r="B765" s="24"/>
      <c r="C765" s="24"/>
      <c r="D765" s="24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</row>
    <row r="766" spans="1:54" ht="15.75" customHeight="1" x14ac:dyDescent="0.2">
      <c r="A766" s="24"/>
      <c r="B766" s="24"/>
      <c r="C766" s="24"/>
      <c r="D766" s="24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</row>
    <row r="767" spans="1:54" ht="15.75" customHeight="1" x14ac:dyDescent="0.2">
      <c r="A767" s="24"/>
      <c r="B767" s="24"/>
      <c r="C767" s="24"/>
      <c r="D767" s="24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</row>
    <row r="768" spans="1:54" ht="15.75" customHeight="1" x14ac:dyDescent="0.2">
      <c r="A768" s="24"/>
      <c r="B768" s="24"/>
      <c r="C768" s="24"/>
      <c r="D768" s="24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</row>
    <row r="769" spans="1:54" ht="15.75" customHeight="1" x14ac:dyDescent="0.2">
      <c r="A769" s="24"/>
      <c r="B769" s="24"/>
      <c r="C769" s="24"/>
      <c r="D769" s="24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</row>
    <row r="770" spans="1:54" ht="15.75" customHeight="1" x14ac:dyDescent="0.2">
      <c r="A770" s="24"/>
      <c r="B770" s="24"/>
      <c r="C770" s="24"/>
      <c r="D770" s="24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</row>
    <row r="771" spans="1:54" ht="15.75" customHeight="1" x14ac:dyDescent="0.2">
      <c r="A771" s="24"/>
      <c r="B771" s="24"/>
      <c r="C771" s="24"/>
      <c r="D771" s="24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</row>
    <row r="772" spans="1:54" ht="15.75" customHeight="1" x14ac:dyDescent="0.2">
      <c r="A772" s="24"/>
      <c r="B772" s="24"/>
      <c r="C772" s="24"/>
      <c r="D772" s="24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</row>
    <row r="773" spans="1:54" ht="15.75" customHeight="1" x14ac:dyDescent="0.2">
      <c r="A773" s="24"/>
      <c r="B773" s="24"/>
      <c r="C773" s="24"/>
      <c r="D773" s="24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</row>
    <row r="774" spans="1:54" ht="15.75" customHeight="1" x14ac:dyDescent="0.2">
      <c r="A774" s="24"/>
      <c r="B774" s="24"/>
      <c r="C774" s="24"/>
      <c r="D774" s="24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</row>
    <row r="775" spans="1:54" ht="15.75" customHeight="1" x14ac:dyDescent="0.2">
      <c r="A775" s="24"/>
      <c r="B775" s="24"/>
      <c r="C775" s="24"/>
      <c r="D775" s="24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</row>
    <row r="776" spans="1:54" ht="15.75" customHeight="1" x14ac:dyDescent="0.2">
      <c r="A776" s="24"/>
      <c r="B776" s="24"/>
      <c r="C776" s="24"/>
      <c r="D776" s="24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</row>
    <row r="777" spans="1:54" ht="15.75" customHeight="1" x14ac:dyDescent="0.2">
      <c r="A777" s="24"/>
      <c r="B777" s="24"/>
      <c r="C777" s="24"/>
      <c r="D777" s="24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</row>
    <row r="778" spans="1:54" ht="15.75" customHeight="1" x14ac:dyDescent="0.2">
      <c r="A778" s="24"/>
      <c r="B778" s="24"/>
      <c r="C778" s="24"/>
      <c r="D778" s="24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</row>
    <row r="779" spans="1:54" ht="15.75" customHeight="1" x14ac:dyDescent="0.2">
      <c r="A779" s="24"/>
      <c r="B779" s="24"/>
      <c r="C779" s="24"/>
      <c r="D779" s="24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</row>
    <row r="780" spans="1:54" ht="15.75" customHeight="1" x14ac:dyDescent="0.2">
      <c r="A780" s="24"/>
      <c r="B780" s="24"/>
      <c r="C780" s="24"/>
      <c r="D780" s="24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</row>
    <row r="781" spans="1:54" ht="15.75" customHeight="1" x14ac:dyDescent="0.2">
      <c r="A781" s="24"/>
      <c r="B781" s="24"/>
      <c r="C781" s="24"/>
      <c r="D781" s="24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</row>
    <row r="782" spans="1:54" ht="15.75" customHeight="1" x14ac:dyDescent="0.2">
      <c r="A782" s="24"/>
      <c r="B782" s="24"/>
      <c r="C782" s="24"/>
      <c r="D782" s="24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</row>
    <row r="783" spans="1:54" ht="15.75" customHeight="1" x14ac:dyDescent="0.2">
      <c r="A783" s="24"/>
      <c r="B783" s="24"/>
      <c r="C783" s="24"/>
      <c r="D783" s="24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</row>
    <row r="784" spans="1:54" ht="15.75" customHeight="1" x14ac:dyDescent="0.2">
      <c r="A784" s="24"/>
      <c r="B784" s="24"/>
      <c r="C784" s="24"/>
      <c r="D784" s="24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</row>
    <row r="785" spans="1:54" ht="15.75" customHeight="1" x14ac:dyDescent="0.2">
      <c r="A785" s="24"/>
      <c r="B785" s="24"/>
      <c r="C785" s="24"/>
      <c r="D785" s="24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</row>
    <row r="786" spans="1:54" ht="15.75" customHeight="1" x14ac:dyDescent="0.2">
      <c r="A786" s="24"/>
      <c r="B786" s="24"/>
      <c r="C786" s="24"/>
      <c r="D786" s="24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</row>
    <row r="787" spans="1:54" ht="15.75" customHeight="1" x14ac:dyDescent="0.2">
      <c r="A787" s="24"/>
      <c r="B787" s="24"/>
      <c r="C787" s="24"/>
      <c r="D787" s="24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</row>
    <row r="788" spans="1:54" ht="15.75" customHeight="1" x14ac:dyDescent="0.2">
      <c r="A788" s="24"/>
      <c r="B788" s="24"/>
      <c r="C788" s="24"/>
      <c r="D788" s="24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</row>
    <row r="789" spans="1:54" ht="15.75" customHeight="1" x14ac:dyDescent="0.2">
      <c r="A789" s="24"/>
      <c r="B789" s="24"/>
      <c r="C789" s="24"/>
      <c r="D789" s="24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</row>
    <row r="790" spans="1:54" ht="15.75" customHeight="1" x14ac:dyDescent="0.2">
      <c r="A790" s="24"/>
      <c r="B790" s="24"/>
      <c r="C790" s="24"/>
      <c r="D790" s="24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</row>
    <row r="791" spans="1:54" ht="15.75" customHeight="1" x14ac:dyDescent="0.2">
      <c r="A791" s="24"/>
      <c r="B791" s="24"/>
      <c r="C791" s="24"/>
      <c r="D791" s="24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</row>
    <row r="792" spans="1:54" ht="15.75" customHeight="1" x14ac:dyDescent="0.2">
      <c r="A792" s="24"/>
      <c r="B792" s="24"/>
      <c r="C792" s="24"/>
      <c r="D792" s="24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</row>
    <row r="793" spans="1:54" ht="15.75" customHeight="1" x14ac:dyDescent="0.2">
      <c r="A793" s="24"/>
      <c r="B793" s="24"/>
      <c r="C793" s="24"/>
      <c r="D793" s="24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</row>
    <row r="794" spans="1:54" ht="15.75" customHeight="1" x14ac:dyDescent="0.2">
      <c r="A794" s="24"/>
      <c r="B794" s="24"/>
      <c r="C794" s="24"/>
      <c r="D794" s="24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</row>
    <row r="795" spans="1:54" ht="15.75" customHeight="1" x14ac:dyDescent="0.2">
      <c r="A795" s="24"/>
      <c r="B795" s="24"/>
      <c r="C795" s="24"/>
      <c r="D795" s="24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</row>
    <row r="796" spans="1:54" ht="15.75" customHeight="1" x14ac:dyDescent="0.2">
      <c r="A796" s="24"/>
      <c r="B796" s="24"/>
      <c r="C796" s="24"/>
      <c r="D796" s="24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</row>
    <row r="797" spans="1:54" ht="15.75" customHeight="1" x14ac:dyDescent="0.2">
      <c r="A797" s="24"/>
      <c r="B797" s="24"/>
      <c r="C797" s="24"/>
      <c r="D797" s="24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</row>
    <row r="798" spans="1:54" ht="15.75" customHeight="1" x14ac:dyDescent="0.2">
      <c r="A798" s="24"/>
      <c r="B798" s="24"/>
      <c r="C798" s="24"/>
      <c r="D798" s="24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</row>
    <row r="799" spans="1:54" ht="15.75" customHeight="1" x14ac:dyDescent="0.2">
      <c r="A799" s="24"/>
      <c r="B799" s="24"/>
      <c r="C799" s="24"/>
      <c r="D799" s="24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</row>
    <row r="800" spans="1:54" ht="15.75" customHeight="1" x14ac:dyDescent="0.2">
      <c r="A800" s="24"/>
      <c r="B800" s="24"/>
      <c r="C800" s="24"/>
      <c r="D800" s="24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</row>
    <row r="801" spans="1:54" ht="15.75" customHeight="1" x14ac:dyDescent="0.2">
      <c r="A801" s="24"/>
      <c r="B801" s="24"/>
      <c r="C801" s="24"/>
      <c r="D801" s="24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</row>
    <row r="802" spans="1:54" ht="15.75" customHeight="1" x14ac:dyDescent="0.2">
      <c r="A802" s="24"/>
      <c r="B802" s="24"/>
      <c r="C802" s="24"/>
      <c r="D802" s="24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</row>
    <row r="803" spans="1:54" ht="15.75" customHeight="1" x14ac:dyDescent="0.2">
      <c r="A803" s="24"/>
      <c r="B803" s="24"/>
      <c r="C803" s="24"/>
      <c r="D803" s="24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</row>
    <row r="804" spans="1:54" ht="15.75" customHeight="1" x14ac:dyDescent="0.2">
      <c r="A804" s="24"/>
      <c r="B804" s="24"/>
      <c r="C804" s="24"/>
      <c r="D804" s="24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</row>
    <row r="805" spans="1:54" ht="15.75" customHeight="1" x14ac:dyDescent="0.2">
      <c r="A805" s="24"/>
      <c r="B805" s="24"/>
      <c r="C805" s="24"/>
      <c r="D805" s="24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</row>
    <row r="806" spans="1:54" ht="15.75" customHeight="1" x14ac:dyDescent="0.2">
      <c r="A806" s="24"/>
      <c r="B806" s="24"/>
      <c r="C806" s="24"/>
      <c r="D806" s="24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</row>
    <row r="807" spans="1:54" ht="15.75" customHeight="1" x14ac:dyDescent="0.2">
      <c r="A807" s="24"/>
      <c r="B807" s="24"/>
      <c r="C807" s="24"/>
      <c r="D807" s="24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</row>
    <row r="808" spans="1:54" ht="15.75" customHeight="1" x14ac:dyDescent="0.2">
      <c r="A808" s="24"/>
      <c r="B808" s="24"/>
      <c r="C808" s="24"/>
      <c r="D808" s="24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</row>
    <row r="809" spans="1:54" ht="15.75" customHeight="1" x14ac:dyDescent="0.2">
      <c r="A809" s="24"/>
      <c r="B809" s="24"/>
      <c r="C809" s="24"/>
      <c r="D809" s="24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</row>
    <row r="810" spans="1:54" ht="15.75" customHeight="1" x14ac:dyDescent="0.2">
      <c r="A810" s="24"/>
      <c r="B810" s="24"/>
      <c r="C810" s="24"/>
      <c r="D810" s="24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</row>
    <row r="811" spans="1:54" ht="15.75" customHeight="1" x14ac:dyDescent="0.2">
      <c r="A811" s="24"/>
      <c r="B811" s="24"/>
      <c r="C811" s="24"/>
      <c r="D811" s="24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</row>
    <row r="812" spans="1:54" ht="15.75" customHeight="1" x14ac:dyDescent="0.2">
      <c r="A812" s="24"/>
      <c r="B812" s="24"/>
      <c r="C812" s="24"/>
      <c r="D812" s="24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</row>
    <row r="813" spans="1:54" ht="15.75" customHeight="1" x14ac:dyDescent="0.2">
      <c r="A813" s="24"/>
      <c r="B813" s="24"/>
      <c r="C813" s="24"/>
      <c r="D813" s="24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</row>
    <row r="814" spans="1:54" ht="15.75" customHeight="1" x14ac:dyDescent="0.2">
      <c r="A814" s="24"/>
      <c r="B814" s="24"/>
      <c r="C814" s="24"/>
      <c r="D814" s="24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</row>
    <row r="815" spans="1:54" ht="15.75" customHeight="1" x14ac:dyDescent="0.2">
      <c r="A815" s="24"/>
      <c r="B815" s="24"/>
      <c r="C815" s="24"/>
      <c r="D815" s="24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</row>
    <row r="816" spans="1:54" ht="15.75" customHeight="1" x14ac:dyDescent="0.2">
      <c r="A816" s="24"/>
      <c r="B816" s="24"/>
      <c r="C816" s="24"/>
      <c r="D816" s="24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</row>
    <row r="817" spans="1:54" ht="15.75" customHeight="1" x14ac:dyDescent="0.2">
      <c r="A817" s="24"/>
      <c r="B817" s="24"/>
      <c r="C817" s="24"/>
      <c r="D817" s="24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</row>
    <row r="818" spans="1:54" ht="15.75" customHeight="1" x14ac:dyDescent="0.2">
      <c r="A818" s="24"/>
      <c r="B818" s="24"/>
      <c r="C818" s="24"/>
      <c r="D818" s="24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</row>
    <row r="819" spans="1:54" ht="15.75" customHeight="1" x14ac:dyDescent="0.2">
      <c r="A819" s="24"/>
      <c r="B819" s="24"/>
      <c r="C819" s="24"/>
      <c r="D819" s="24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</row>
    <row r="820" spans="1:54" ht="15.75" customHeight="1" x14ac:dyDescent="0.2">
      <c r="A820" s="24"/>
      <c r="B820" s="24"/>
      <c r="C820" s="24"/>
      <c r="D820" s="24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</row>
    <row r="821" spans="1:54" ht="15.75" customHeight="1" x14ac:dyDescent="0.2">
      <c r="A821" s="24"/>
      <c r="B821" s="24"/>
      <c r="C821" s="24"/>
      <c r="D821" s="24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</row>
    <row r="822" spans="1:54" ht="15.75" customHeight="1" x14ac:dyDescent="0.2">
      <c r="A822" s="24"/>
      <c r="B822" s="24"/>
      <c r="C822" s="24"/>
      <c r="D822" s="24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</row>
    <row r="823" spans="1:54" ht="15.75" customHeight="1" x14ac:dyDescent="0.2">
      <c r="A823" s="24"/>
      <c r="B823" s="24"/>
      <c r="C823" s="24"/>
      <c r="D823" s="24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</row>
    <row r="824" spans="1:54" ht="15.75" customHeight="1" x14ac:dyDescent="0.2">
      <c r="A824" s="24"/>
      <c r="B824" s="24"/>
      <c r="C824" s="24"/>
      <c r="D824" s="24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</row>
    <row r="825" spans="1:54" ht="15.75" customHeight="1" x14ac:dyDescent="0.2">
      <c r="A825" s="24"/>
      <c r="B825" s="24"/>
      <c r="C825" s="24"/>
      <c r="D825" s="24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</row>
    <row r="826" spans="1:54" ht="15.75" customHeight="1" x14ac:dyDescent="0.2">
      <c r="A826" s="24"/>
      <c r="B826" s="24"/>
      <c r="C826" s="24"/>
      <c r="D826" s="24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</row>
    <row r="827" spans="1:54" ht="15.75" customHeight="1" x14ac:dyDescent="0.2">
      <c r="A827" s="24"/>
      <c r="B827" s="24"/>
      <c r="C827" s="24"/>
      <c r="D827" s="24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</row>
    <row r="828" spans="1:54" ht="15.75" customHeight="1" x14ac:dyDescent="0.2">
      <c r="A828" s="24"/>
      <c r="B828" s="24"/>
      <c r="C828" s="24"/>
      <c r="D828" s="24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</row>
    <row r="829" spans="1:54" ht="15.75" customHeight="1" x14ac:dyDescent="0.2">
      <c r="A829" s="24"/>
      <c r="B829" s="24"/>
      <c r="C829" s="24"/>
      <c r="D829" s="24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</row>
    <row r="830" spans="1:54" ht="15.75" customHeight="1" x14ac:dyDescent="0.2">
      <c r="A830" s="24"/>
      <c r="B830" s="24"/>
      <c r="C830" s="24"/>
      <c r="D830" s="24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</row>
    <row r="831" spans="1:54" ht="15.75" customHeight="1" x14ac:dyDescent="0.2">
      <c r="A831" s="24"/>
      <c r="B831" s="24"/>
      <c r="C831" s="24"/>
      <c r="D831" s="24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</row>
    <row r="832" spans="1:54" ht="15.75" customHeight="1" x14ac:dyDescent="0.2">
      <c r="A832" s="24"/>
      <c r="B832" s="24"/>
      <c r="C832" s="24"/>
      <c r="D832" s="24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</row>
    <row r="833" spans="1:54" ht="15.75" customHeight="1" x14ac:dyDescent="0.2">
      <c r="A833" s="24"/>
      <c r="B833" s="24"/>
      <c r="C833" s="24"/>
      <c r="D833" s="24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</row>
    <row r="834" spans="1:54" ht="15.75" customHeight="1" x14ac:dyDescent="0.2">
      <c r="A834" s="24"/>
      <c r="B834" s="24"/>
      <c r="C834" s="24"/>
      <c r="D834" s="24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</row>
    <row r="835" spans="1:54" ht="15.75" customHeight="1" x14ac:dyDescent="0.2">
      <c r="A835" s="24"/>
      <c r="B835" s="24"/>
      <c r="C835" s="24"/>
      <c r="D835" s="24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</row>
    <row r="836" spans="1:54" ht="15.75" customHeight="1" x14ac:dyDescent="0.2">
      <c r="A836" s="24"/>
      <c r="B836" s="24"/>
      <c r="C836" s="24"/>
      <c r="D836" s="24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</row>
    <row r="837" spans="1:54" ht="15.75" customHeight="1" x14ac:dyDescent="0.2">
      <c r="A837" s="24"/>
      <c r="B837" s="24"/>
      <c r="C837" s="24"/>
      <c r="D837" s="24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</row>
    <row r="838" spans="1:54" ht="15.75" customHeight="1" x14ac:dyDescent="0.2">
      <c r="A838" s="24"/>
      <c r="B838" s="24"/>
      <c r="C838" s="24"/>
      <c r="D838" s="24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</row>
    <row r="839" spans="1:54" ht="15.75" customHeight="1" x14ac:dyDescent="0.2">
      <c r="A839" s="24"/>
      <c r="B839" s="24"/>
      <c r="C839" s="24"/>
      <c r="D839" s="24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</row>
    <row r="840" spans="1:54" ht="15.75" customHeight="1" x14ac:dyDescent="0.2">
      <c r="A840" s="24"/>
      <c r="B840" s="24"/>
      <c r="C840" s="24"/>
      <c r="D840" s="24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</row>
    <row r="841" spans="1:54" ht="15.75" customHeight="1" x14ac:dyDescent="0.2">
      <c r="A841" s="24"/>
      <c r="B841" s="24"/>
      <c r="C841" s="24"/>
      <c r="D841" s="24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</row>
    <row r="842" spans="1:54" ht="15.75" customHeight="1" x14ac:dyDescent="0.2">
      <c r="A842" s="24"/>
      <c r="B842" s="24"/>
      <c r="C842" s="24"/>
      <c r="D842" s="24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</row>
    <row r="843" spans="1:54" ht="15.75" customHeight="1" x14ac:dyDescent="0.2">
      <c r="A843" s="24"/>
      <c r="B843" s="24"/>
      <c r="C843" s="24"/>
      <c r="D843" s="24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</row>
    <row r="844" spans="1:54" ht="15.75" customHeight="1" x14ac:dyDescent="0.2">
      <c r="A844" s="24"/>
      <c r="B844" s="24"/>
      <c r="C844" s="24"/>
      <c r="D844" s="24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</row>
    <row r="845" spans="1:54" ht="15.75" customHeight="1" x14ac:dyDescent="0.2">
      <c r="A845" s="24"/>
      <c r="B845" s="24"/>
      <c r="C845" s="24"/>
      <c r="D845" s="24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</row>
    <row r="846" spans="1:54" ht="15.75" customHeight="1" x14ac:dyDescent="0.2">
      <c r="A846" s="24"/>
      <c r="B846" s="24"/>
      <c r="C846" s="24"/>
      <c r="D846" s="24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</row>
    <row r="847" spans="1:54" ht="15.75" customHeight="1" x14ac:dyDescent="0.2">
      <c r="A847" s="24"/>
      <c r="B847" s="24"/>
      <c r="C847" s="24"/>
      <c r="D847" s="24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</row>
    <row r="848" spans="1:54" ht="15.75" customHeight="1" x14ac:dyDescent="0.2">
      <c r="A848" s="24"/>
      <c r="B848" s="24"/>
      <c r="C848" s="24"/>
      <c r="D848" s="24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</row>
    <row r="849" spans="1:54" ht="15.75" customHeight="1" x14ac:dyDescent="0.2">
      <c r="A849" s="24"/>
      <c r="B849" s="24"/>
      <c r="C849" s="24"/>
      <c r="D849" s="24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</row>
    <row r="850" spans="1:54" ht="15.75" customHeight="1" x14ac:dyDescent="0.2">
      <c r="A850" s="24"/>
      <c r="B850" s="24"/>
      <c r="C850" s="24"/>
      <c r="D850" s="24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</row>
    <row r="851" spans="1:54" ht="15.75" customHeight="1" x14ac:dyDescent="0.2">
      <c r="A851" s="24"/>
      <c r="B851" s="24"/>
      <c r="C851" s="24"/>
      <c r="D851" s="24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</row>
    <row r="852" spans="1:54" ht="15.75" customHeight="1" x14ac:dyDescent="0.2">
      <c r="A852" s="24"/>
      <c r="B852" s="24"/>
      <c r="C852" s="24"/>
      <c r="D852" s="24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</row>
    <row r="853" spans="1:54" ht="15.75" customHeight="1" x14ac:dyDescent="0.2">
      <c r="A853" s="24"/>
      <c r="B853" s="24"/>
      <c r="C853" s="24"/>
      <c r="D853" s="24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</row>
    <row r="854" spans="1:54" ht="15.75" customHeight="1" x14ac:dyDescent="0.2">
      <c r="A854" s="24"/>
      <c r="B854" s="24"/>
      <c r="C854" s="24"/>
      <c r="D854" s="24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</row>
    <row r="855" spans="1:54" ht="15.75" customHeight="1" x14ac:dyDescent="0.2">
      <c r="A855" s="24"/>
      <c r="B855" s="24"/>
      <c r="C855" s="24"/>
      <c r="D855" s="24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</row>
    <row r="856" spans="1:54" ht="15.75" customHeight="1" x14ac:dyDescent="0.2">
      <c r="A856" s="24"/>
      <c r="B856" s="24"/>
      <c r="C856" s="24"/>
      <c r="D856" s="24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</row>
    <row r="857" spans="1:54" ht="15.75" customHeight="1" x14ac:dyDescent="0.2">
      <c r="A857" s="24"/>
      <c r="B857" s="24"/>
      <c r="C857" s="24"/>
      <c r="D857" s="24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</row>
    <row r="858" spans="1:54" ht="15.75" customHeight="1" x14ac:dyDescent="0.2">
      <c r="A858" s="24"/>
      <c r="B858" s="24"/>
      <c r="C858" s="24"/>
      <c r="D858" s="24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</row>
    <row r="859" spans="1:54" ht="15.75" customHeight="1" x14ac:dyDescent="0.2">
      <c r="A859" s="24"/>
      <c r="B859" s="24"/>
      <c r="C859" s="24"/>
      <c r="D859" s="24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</row>
    <row r="860" spans="1:54" ht="15.75" customHeight="1" x14ac:dyDescent="0.2">
      <c r="A860" s="24"/>
      <c r="B860" s="24"/>
      <c r="C860" s="24"/>
      <c r="D860" s="24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</row>
    <row r="861" spans="1:54" ht="15.75" customHeight="1" x14ac:dyDescent="0.2">
      <c r="A861" s="24"/>
      <c r="B861" s="24"/>
      <c r="C861" s="24"/>
      <c r="D861" s="24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</row>
    <row r="862" spans="1:54" ht="15.75" customHeight="1" x14ac:dyDescent="0.2">
      <c r="A862" s="24"/>
      <c r="B862" s="24"/>
      <c r="C862" s="24"/>
      <c r="D862" s="24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</row>
    <row r="863" spans="1:54" ht="15.75" customHeight="1" x14ac:dyDescent="0.2">
      <c r="A863" s="24"/>
      <c r="B863" s="24"/>
      <c r="C863" s="24"/>
      <c r="D863" s="24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</row>
    <row r="864" spans="1:54" ht="15.75" customHeight="1" x14ac:dyDescent="0.2">
      <c r="A864" s="24"/>
      <c r="B864" s="24"/>
      <c r="C864" s="24"/>
      <c r="D864" s="24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</row>
    <row r="865" spans="1:54" ht="15.75" customHeight="1" x14ac:dyDescent="0.2">
      <c r="A865" s="24"/>
      <c r="B865" s="24"/>
      <c r="C865" s="24"/>
      <c r="D865" s="24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</row>
    <row r="866" spans="1:54" ht="15.75" customHeight="1" x14ac:dyDescent="0.2">
      <c r="A866" s="24"/>
      <c r="B866" s="24"/>
      <c r="C866" s="24"/>
      <c r="D866" s="24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</row>
    <row r="867" spans="1:54" ht="15.75" customHeight="1" x14ac:dyDescent="0.2">
      <c r="A867" s="24"/>
      <c r="B867" s="24"/>
      <c r="C867" s="24"/>
      <c r="D867" s="24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</row>
    <row r="868" spans="1:54" ht="15.75" customHeight="1" x14ac:dyDescent="0.2">
      <c r="A868" s="24"/>
      <c r="B868" s="24"/>
      <c r="C868" s="24"/>
      <c r="D868" s="24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</row>
    <row r="869" spans="1:54" ht="15.75" customHeight="1" x14ac:dyDescent="0.2">
      <c r="A869" s="24"/>
      <c r="B869" s="24"/>
      <c r="C869" s="24"/>
      <c r="D869" s="24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</row>
    <row r="870" spans="1:54" ht="15.75" customHeight="1" x14ac:dyDescent="0.2">
      <c r="A870" s="24"/>
      <c r="B870" s="24"/>
      <c r="C870" s="24"/>
      <c r="D870" s="24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</row>
    <row r="871" spans="1:54" ht="15.75" customHeight="1" x14ac:dyDescent="0.2">
      <c r="A871" s="24"/>
      <c r="B871" s="24"/>
      <c r="C871" s="24"/>
      <c r="D871" s="24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</row>
    <row r="872" spans="1:54" ht="15.75" customHeight="1" x14ac:dyDescent="0.2">
      <c r="A872" s="24"/>
      <c r="B872" s="24"/>
      <c r="C872" s="24"/>
      <c r="D872" s="24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</row>
    <row r="873" spans="1:54" ht="15.75" customHeight="1" x14ac:dyDescent="0.2">
      <c r="A873" s="24"/>
      <c r="B873" s="24"/>
      <c r="C873" s="24"/>
      <c r="D873" s="24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</row>
    <row r="874" spans="1:54" ht="15.75" customHeight="1" x14ac:dyDescent="0.2">
      <c r="A874" s="24"/>
      <c r="B874" s="24"/>
      <c r="C874" s="24"/>
      <c r="D874" s="24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</row>
    <row r="875" spans="1:54" ht="15.75" customHeight="1" x14ac:dyDescent="0.2">
      <c r="A875" s="24"/>
      <c r="B875" s="24"/>
      <c r="C875" s="24"/>
      <c r="D875" s="24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</row>
    <row r="876" spans="1:54" ht="15.75" customHeight="1" x14ac:dyDescent="0.2">
      <c r="A876" s="24"/>
      <c r="B876" s="24"/>
      <c r="C876" s="24"/>
      <c r="D876" s="24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</row>
    <row r="877" spans="1:54" ht="15.75" customHeight="1" x14ac:dyDescent="0.2">
      <c r="A877" s="24"/>
      <c r="B877" s="24"/>
      <c r="C877" s="24"/>
      <c r="D877" s="24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</row>
    <row r="878" spans="1:54" ht="15.75" customHeight="1" x14ac:dyDescent="0.2">
      <c r="A878" s="24"/>
      <c r="B878" s="24"/>
      <c r="C878" s="24"/>
      <c r="D878" s="24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</row>
    <row r="879" spans="1:54" ht="15.75" customHeight="1" x14ac:dyDescent="0.2">
      <c r="A879" s="24"/>
      <c r="B879" s="24"/>
      <c r="C879" s="24"/>
      <c r="D879" s="24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</row>
    <row r="880" spans="1:54" ht="15.75" customHeight="1" x14ac:dyDescent="0.2">
      <c r="A880" s="24"/>
      <c r="B880" s="24"/>
      <c r="C880" s="24"/>
      <c r="D880" s="24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</row>
    <row r="881" spans="1:54" ht="15.75" customHeight="1" x14ac:dyDescent="0.2">
      <c r="A881" s="24"/>
      <c r="B881" s="24"/>
      <c r="C881" s="24"/>
      <c r="D881" s="24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</row>
    <row r="882" spans="1:54" ht="15.75" customHeight="1" x14ac:dyDescent="0.2">
      <c r="A882" s="24"/>
      <c r="B882" s="24"/>
      <c r="C882" s="24"/>
      <c r="D882" s="24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</row>
    <row r="883" spans="1:54" ht="15.75" customHeight="1" x14ac:dyDescent="0.2">
      <c r="A883" s="24"/>
      <c r="B883" s="24"/>
      <c r="C883" s="24"/>
      <c r="D883" s="24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</row>
    <row r="884" spans="1:54" ht="15.75" customHeight="1" x14ac:dyDescent="0.2">
      <c r="A884" s="24"/>
      <c r="B884" s="24"/>
      <c r="C884" s="24"/>
      <c r="D884" s="24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</row>
    <row r="885" spans="1:54" ht="15.75" customHeight="1" x14ac:dyDescent="0.2">
      <c r="A885" s="24"/>
      <c r="B885" s="24"/>
      <c r="C885" s="24"/>
      <c r="D885" s="24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</row>
    <row r="886" spans="1:54" ht="15.75" customHeight="1" x14ac:dyDescent="0.2">
      <c r="A886" s="24"/>
      <c r="B886" s="24"/>
      <c r="C886" s="24"/>
      <c r="D886" s="24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</row>
    <row r="887" spans="1:54" ht="15.75" customHeight="1" x14ac:dyDescent="0.2">
      <c r="A887" s="24"/>
      <c r="B887" s="24"/>
      <c r="C887" s="24"/>
      <c r="D887" s="24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</row>
    <row r="888" spans="1:54" ht="15.75" customHeight="1" x14ac:dyDescent="0.2">
      <c r="A888" s="24"/>
      <c r="B888" s="24"/>
      <c r="C888" s="24"/>
      <c r="D888" s="24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</row>
    <row r="889" spans="1:54" ht="15.75" customHeight="1" x14ac:dyDescent="0.2">
      <c r="A889" s="24"/>
      <c r="B889" s="24"/>
      <c r="C889" s="24"/>
      <c r="D889" s="24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</row>
    <row r="890" spans="1:54" ht="15.75" customHeight="1" x14ac:dyDescent="0.2">
      <c r="A890" s="24"/>
      <c r="B890" s="24"/>
      <c r="C890" s="24"/>
      <c r="D890" s="24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</row>
    <row r="891" spans="1:54" ht="15.75" customHeight="1" x14ac:dyDescent="0.2">
      <c r="A891" s="24"/>
      <c r="B891" s="24"/>
      <c r="C891" s="24"/>
      <c r="D891" s="24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</row>
    <row r="892" spans="1:54" ht="15.75" customHeight="1" x14ac:dyDescent="0.2">
      <c r="A892" s="24"/>
      <c r="B892" s="24"/>
      <c r="C892" s="24"/>
      <c r="D892" s="24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</row>
    <row r="893" spans="1:54" ht="15.75" customHeight="1" x14ac:dyDescent="0.2">
      <c r="A893" s="24"/>
      <c r="B893" s="24"/>
      <c r="C893" s="24"/>
      <c r="D893" s="24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</row>
    <row r="894" spans="1:54" ht="15.75" customHeight="1" x14ac:dyDescent="0.2">
      <c r="A894" s="24"/>
      <c r="B894" s="24"/>
      <c r="C894" s="24"/>
      <c r="D894" s="24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</row>
    <row r="895" spans="1:54" ht="15.75" customHeight="1" x14ac:dyDescent="0.2">
      <c r="A895" s="24"/>
      <c r="B895" s="24"/>
      <c r="C895" s="24"/>
      <c r="D895" s="24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</row>
    <row r="896" spans="1:54" ht="15.75" customHeight="1" x14ac:dyDescent="0.2">
      <c r="A896" s="24"/>
      <c r="B896" s="24"/>
      <c r="C896" s="24"/>
      <c r="D896" s="24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</row>
    <row r="897" spans="1:54" ht="15.75" customHeight="1" x14ac:dyDescent="0.2">
      <c r="A897" s="24"/>
      <c r="B897" s="24"/>
      <c r="C897" s="24"/>
      <c r="D897" s="24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</row>
    <row r="898" spans="1:54" ht="15.75" customHeight="1" x14ac:dyDescent="0.2">
      <c r="A898" s="24"/>
      <c r="B898" s="24"/>
      <c r="C898" s="24"/>
      <c r="D898" s="24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</row>
    <row r="899" spans="1:54" ht="15.75" customHeight="1" x14ac:dyDescent="0.2">
      <c r="A899" s="24"/>
      <c r="B899" s="24"/>
      <c r="C899" s="24"/>
      <c r="D899" s="24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</row>
    <row r="900" spans="1:54" ht="15.75" customHeight="1" x14ac:dyDescent="0.2">
      <c r="A900" s="24"/>
      <c r="B900" s="24"/>
      <c r="C900" s="24"/>
      <c r="D900" s="24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</row>
    <row r="901" spans="1:54" ht="15.75" customHeight="1" x14ac:dyDescent="0.2">
      <c r="A901" s="24"/>
      <c r="B901" s="24"/>
      <c r="C901" s="24"/>
      <c r="D901" s="24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</row>
    <row r="902" spans="1:54" ht="15.75" customHeight="1" x14ac:dyDescent="0.2">
      <c r="A902" s="24"/>
      <c r="B902" s="24"/>
      <c r="C902" s="24"/>
      <c r="D902" s="24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</row>
    <row r="903" spans="1:54" ht="15.75" customHeight="1" x14ac:dyDescent="0.2">
      <c r="A903" s="24"/>
      <c r="B903" s="24"/>
      <c r="C903" s="24"/>
      <c r="D903" s="24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</row>
    <row r="904" spans="1:54" ht="15.75" customHeight="1" x14ac:dyDescent="0.2">
      <c r="A904" s="24"/>
      <c r="B904" s="24"/>
      <c r="C904" s="24"/>
      <c r="D904" s="24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</row>
    <row r="905" spans="1:54" ht="15.75" customHeight="1" x14ac:dyDescent="0.2">
      <c r="A905" s="24"/>
      <c r="B905" s="24"/>
      <c r="C905" s="24"/>
      <c r="D905" s="24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</row>
    <row r="906" spans="1:54" ht="15.75" customHeight="1" x14ac:dyDescent="0.2">
      <c r="A906" s="24"/>
      <c r="B906" s="24"/>
      <c r="C906" s="24"/>
      <c r="D906" s="24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</row>
    <row r="907" spans="1:54" ht="15.75" customHeight="1" x14ac:dyDescent="0.2">
      <c r="A907" s="24"/>
      <c r="B907" s="24"/>
      <c r="C907" s="24"/>
      <c r="D907" s="24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</row>
    <row r="908" spans="1:54" ht="15.75" customHeight="1" x14ac:dyDescent="0.2">
      <c r="A908" s="24"/>
      <c r="B908" s="24"/>
      <c r="C908" s="24"/>
      <c r="D908" s="24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</row>
    <row r="909" spans="1:54" ht="15.75" customHeight="1" x14ac:dyDescent="0.2">
      <c r="A909" s="24"/>
      <c r="B909" s="24"/>
      <c r="C909" s="24"/>
      <c r="D909" s="24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</row>
    <row r="910" spans="1:54" ht="15.75" customHeight="1" x14ac:dyDescent="0.2">
      <c r="A910" s="24"/>
      <c r="B910" s="24"/>
      <c r="C910" s="24"/>
      <c r="D910" s="24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</row>
    <row r="911" spans="1:54" ht="15.75" customHeight="1" x14ac:dyDescent="0.2">
      <c r="A911" s="24"/>
      <c r="B911" s="24"/>
      <c r="C911" s="24"/>
      <c r="D911" s="24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</row>
    <row r="912" spans="1:54" ht="15.75" customHeight="1" x14ac:dyDescent="0.2">
      <c r="A912" s="24"/>
      <c r="B912" s="24"/>
      <c r="C912" s="24"/>
      <c r="D912" s="24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</row>
    <row r="913" spans="1:54" ht="15.75" customHeight="1" x14ac:dyDescent="0.2">
      <c r="A913" s="24"/>
      <c r="B913" s="24"/>
      <c r="C913" s="24"/>
      <c r="D913" s="24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</row>
    <row r="914" spans="1:54" ht="15.75" customHeight="1" x14ac:dyDescent="0.2">
      <c r="A914" s="24"/>
      <c r="B914" s="24"/>
      <c r="C914" s="24"/>
      <c r="D914" s="24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</row>
    <row r="915" spans="1:54" ht="15.75" customHeight="1" x14ac:dyDescent="0.2">
      <c r="A915" s="24"/>
      <c r="B915" s="24"/>
      <c r="C915" s="24"/>
      <c r="D915" s="24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</row>
    <row r="916" spans="1:54" ht="15.75" customHeight="1" x14ac:dyDescent="0.2">
      <c r="A916" s="24"/>
      <c r="B916" s="24"/>
      <c r="C916" s="24"/>
      <c r="D916" s="24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</row>
    <row r="917" spans="1:54" ht="15.75" customHeight="1" x14ac:dyDescent="0.2">
      <c r="A917" s="24"/>
      <c r="B917" s="24"/>
      <c r="C917" s="24"/>
      <c r="D917" s="24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</row>
    <row r="918" spans="1:54" ht="15.75" customHeight="1" x14ac:dyDescent="0.2">
      <c r="A918" s="24"/>
      <c r="B918" s="24"/>
      <c r="C918" s="24"/>
      <c r="D918" s="24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</row>
    <row r="919" spans="1:54" ht="15.75" customHeight="1" x14ac:dyDescent="0.2">
      <c r="A919" s="24"/>
      <c r="B919" s="24"/>
      <c r="C919" s="24"/>
      <c r="D919" s="24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</row>
    <row r="920" spans="1:54" ht="15.75" customHeight="1" x14ac:dyDescent="0.2">
      <c r="A920" s="24"/>
      <c r="B920" s="24"/>
      <c r="C920" s="24"/>
      <c r="D920" s="24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</row>
    <row r="921" spans="1:54" ht="15.75" customHeight="1" x14ac:dyDescent="0.2">
      <c r="A921" s="24"/>
      <c r="B921" s="24"/>
      <c r="C921" s="24"/>
      <c r="D921" s="24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</row>
    <row r="922" spans="1:54" ht="15.75" customHeight="1" x14ac:dyDescent="0.2">
      <c r="A922" s="24"/>
      <c r="B922" s="24"/>
      <c r="C922" s="24"/>
      <c r="D922" s="24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</row>
    <row r="923" spans="1:54" ht="15.75" customHeight="1" x14ac:dyDescent="0.2">
      <c r="A923" s="24"/>
      <c r="B923" s="24"/>
      <c r="C923" s="24"/>
      <c r="D923" s="24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</row>
    <row r="924" spans="1:54" ht="15.75" customHeight="1" x14ac:dyDescent="0.2">
      <c r="A924" s="24"/>
      <c r="B924" s="24"/>
      <c r="C924" s="24"/>
      <c r="D924" s="24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</row>
    <row r="925" spans="1:54" ht="15.75" customHeight="1" x14ac:dyDescent="0.2">
      <c r="A925" s="24"/>
      <c r="B925" s="24"/>
      <c r="C925" s="24"/>
      <c r="D925" s="24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</row>
  </sheetData>
  <mergeCells count="101">
    <mergeCell ref="A262:D262"/>
    <mergeCell ref="A264:A269"/>
    <mergeCell ref="A271:D271"/>
    <mergeCell ref="A284:D284"/>
    <mergeCell ref="A246:A250"/>
    <mergeCell ref="D246:D250"/>
    <mergeCell ref="A251:A256"/>
    <mergeCell ref="D251:D256"/>
    <mergeCell ref="A257:A261"/>
    <mergeCell ref="D257:D261"/>
    <mergeCell ref="D264:D270"/>
    <mergeCell ref="A275:D275"/>
    <mergeCell ref="A278:D278"/>
    <mergeCell ref="A281:D281"/>
    <mergeCell ref="A235:D235"/>
    <mergeCell ref="A237:A240"/>
    <mergeCell ref="D237:D240"/>
    <mergeCell ref="A241:D241"/>
    <mergeCell ref="A243:A245"/>
    <mergeCell ref="D243:D245"/>
    <mergeCell ref="A219:A223"/>
    <mergeCell ref="D219:D223"/>
    <mergeCell ref="A224:A229"/>
    <mergeCell ref="D224:D229"/>
    <mergeCell ref="A230:A234"/>
    <mergeCell ref="D230:D234"/>
    <mergeCell ref="A216:A218"/>
    <mergeCell ref="D216:D218"/>
    <mergeCell ref="A188:A192"/>
    <mergeCell ref="D188:D192"/>
    <mergeCell ref="A193:A198"/>
    <mergeCell ref="D193:D198"/>
    <mergeCell ref="A199:A203"/>
    <mergeCell ref="D199:D203"/>
    <mergeCell ref="A204:D204"/>
    <mergeCell ref="A206:A211"/>
    <mergeCell ref="D206:D211"/>
    <mergeCell ref="A212:A215"/>
    <mergeCell ref="D212:D215"/>
    <mergeCell ref="A175:A180"/>
    <mergeCell ref="D175:D180"/>
    <mergeCell ref="A181:A184"/>
    <mergeCell ref="D181:D184"/>
    <mergeCell ref="A185:A187"/>
    <mergeCell ref="D185:D187"/>
    <mergeCell ref="A160:D160"/>
    <mergeCell ref="A162:A167"/>
    <mergeCell ref="D162:D167"/>
    <mergeCell ref="A168:D168"/>
    <mergeCell ref="A170:A174"/>
    <mergeCell ref="D170:D174"/>
    <mergeCell ref="A144:D144"/>
    <mergeCell ref="A146:A150"/>
    <mergeCell ref="D146:D150"/>
    <mergeCell ref="A151:D151"/>
    <mergeCell ref="A153:A159"/>
    <mergeCell ref="D153:D159"/>
    <mergeCell ref="A127:A131"/>
    <mergeCell ref="A132:A136"/>
    <mergeCell ref="A137:D137"/>
    <mergeCell ref="A139:A143"/>
    <mergeCell ref="D139:D143"/>
    <mergeCell ref="D122:D136"/>
    <mergeCell ref="A112:D112"/>
    <mergeCell ref="A114:A119"/>
    <mergeCell ref="D114:D119"/>
    <mergeCell ref="A120:D120"/>
    <mergeCell ref="A122:A126"/>
    <mergeCell ref="A96:A100"/>
    <mergeCell ref="A101:A106"/>
    <mergeCell ref="A107:A111"/>
    <mergeCell ref="D39:D111"/>
    <mergeCell ref="A83:A88"/>
    <mergeCell ref="A89:A92"/>
    <mergeCell ref="A93:A95"/>
    <mergeCell ref="A65:A71"/>
    <mergeCell ref="A72:A77"/>
    <mergeCell ref="A78:A82"/>
    <mergeCell ref="A49:A53"/>
    <mergeCell ref="A54:A59"/>
    <mergeCell ref="A60:A64"/>
    <mergeCell ref="A30:A36"/>
    <mergeCell ref="D30:D36"/>
    <mergeCell ref="A37:D37"/>
    <mergeCell ref="A39:A42"/>
    <mergeCell ref="A43:A48"/>
    <mergeCell ref="F11:I11"/>
    <mergeCell ref="A28:D28"/>
    <mergeCell ref="C1:Q1"/>
    <mergeCell ref="C2:Q2"/>
    <mergeCell ref="C3:Q3"/>
    <mergeCell ref="E8:AQ8"/>
    <mergeCell ref="A10:D11"/>
    <mergeCell ref="E10:AQ10"/>
    <mergeCell ref="J11:M11"/>
    <mergeCell ref="O11:AQ11"/>
    <mergeCell ref="A14:A19"/>
    <mergeCell ref="D14:D19"/>
    <mergeCell ref="A20:D20"/>
    <mergeCell ref="A22:A27"/>
    <mergeCell ref="D22:D27"/>
  </mergeCells>
  <pageMargins left="0.51181102362204722" right="0.51181102362204722" top="0.78740157480314965" bottom="0.78740157480314965" header="0.31496062992125984" footer="0.31496062992125984"/>
  <pageSetup paperSize="9"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83" workbookViewId="0">
      <selection activeCell="C48" sqref="C48"/>
    </sheetView>
  </sheetViews>
  <sheetFormatPr defaultRowHeight="11.25" x14ac:dyDescent="0.2"/>
  <cols>
    <col min="1" max="1" width="10.83203125" style="1" customWidth="1"/>
    <col min="2" max="2" width="50.83203125" style="1" customWidth="1"/>
    <col min="3" max="4" width="30.83203125" style="1" customWidth="1"/>
    <col min="5" max="5" width="70.83203125" style="1" customWidth="1"/>
    <col min="6" max="16384" width="9.33203125" style="1"/>
  </cols>
  <sheetData>
    <row r="1" spans="1:5" ht="18.75" x14ac:dyDescent="0.2">
      <c r="A1" s="2" t="s">
        <v>1</v>
      </c>
      <c r="B1" s="3"/>
      <c r="C1" s="4"/>
      <c r="D1" s="3"/>
      <c r="E1" s="3"/>
    </row>
    <row r="2" spans="1:5" ht="5.0999999999999996" customHeight="1" x14ac:dyDescent="0.2">
      <c r="A2" s="5"/>
      <c r="B2" s="3"/>
      <c r="C2" s="4"/>
      <c r="D2" s="3"/>
      <c r="E2" s="3"/>
    </row>
    <row r="3" spans="1:5" ht="12.75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2.75" x14ac:dyDescent="0.2">
      <c r="A4" s="8">
        <v>1</v>
      </c>
      <c r="B4" s="9" t="s">
        <v>7</v>
      </c>
      <c r="C4" s="10">
        <v>1640</v>
      </c>
      <c r="D4" s="10">
        <v>328</v>
      </c>
      <c r="E4" s="11" t="s">
        <v>8</v>
      </c>
    </row>
    <row r="5" spans="1:5" ht="12.75" x14ac:dyDescent="0.2">
      <c r="A5" s="12">
        <v>2</v>
      </c>
      <c r="B5" s="13" t="s">
        <v>9</v>
      </c>
      <c r="C5" s="14">
        <v>3825.42</v>
      </c>
      <c r="D5" s="14">
        <v>12306</v>
      </c>
      <c r="E5" s="15" t="s">
        <v>10</v>
      </c>
    </row>
    <row r="6" spans="1:5" ht="12.75" x14ac:dyDescent="0.2">
      <c r="A6" s="12">
        <v>3</v>
      </c>
      <c r="B6" s="13" t="s">
        <v>11</v>
      </c>
      <c r="C6" s="14">
        <v>2098.9499999999998</v>
      </c>
      <c r="D6" s="14">
        <v>4720</v>
      </c>
      <c r="E6" s="15" t="s">
        <v>12</v>
      </c>
    </row>
    <row r="7" spans="1:5" ht="12.75" x14ac:dyDescent="0.2">
      <c r="A7" s="12">
        <v>4</v>
      </c>
      <c r="B7" s="13" t="s">
        <v>13</v>
      </c>
      <c r="C7" s="14">
        <v>1205.1099999999999</v>
      </c>
      <c r="D7" s="14">
        <v>7562.27</v>
      </c>
      <c r="E7" s="15" t="s">
        <v>14</v>
      </c>
    </row>
    <row r="8" spans="1:5" ht="12.75" x14ac:dyDescent="0.2">
      <c r="A8" s="12">
        <v>5</v>
      </c>
      <c r="B8" s="13" t="s">
        <v>15</v>
      </c>
      <c r="C8" s="14">
        <v>1669.61</v>
      </c>
      <c r="D8" s="14">
        <v>4775.2</v>
      </c>
      <c r="E8" s="15" t="s">
        <v>16</v>
      </c>
    </row>
    <row r="9" spans="1:5" ht="12.75" x14ac:dyDescent="0.2">
      <c r="A9" s="12">
        <v>6</v>
      </c>
      <c r="B9" s="13" t="s">
        <v>17</v>
      </c>
      <c r="C9" s="14">
        <v>1441.16</v>
      </c>
      <c r="D9" s="14">
        <v>4231.01</v>
      </c>
      <c r="E9" s="15" t="s">
        <v>18</v>
      </c>
    </row>
    <row r="10" spans="1:5" ht="12.75" x14ac:dyDescent="0.2">
      <c r="A10" s="12">
        <v>7</v>
      </c>
      <c r="B10" s="13" t="s">
        <v>19</v>
      </c>
      <c r="C10" s="14">
        <v>3468.5</v>
      </c>
      <c r="D10" s="14">
        <v>7447.47</v>
      </c>
      <c r="E10" s="15" t="s">
        <v>20</v>
      </c>
    </row>
    <row r="11" spans="1:5" ht="12.75" x14ac:dyDescent="0.2">
      <c r="A11" s="12">
        <v>8</v>
      </c>
      <c r="B11" s="13" t="s">
        <v>21</v>
      </c>
      <c r="C11" s="14">
        <v>1918.93</v>
      </c>
      <c r="D11" s="14">
        <v>2666.46</v>
      </c>
      <c r="E11" s="15" t="s">
        <v>22</v>
      </c>
    </row>
    <row r="12" spans="1:5" ht="12.75" x14ac:dyDescent="0.2">
      <c r="A12" s="12">
        <v>9</v>
      </c>
      <c r="B12" s="13" t="s">
        <v>23</v>
      </c>
      <c r="C12" s="14">
        <v>3373.69</v>
      </c>
      <c r="D12" s="14">
        <v>5736.11</v>
      </c>
      <c r="E12" s="15" t="s">
        <v>24</v>
      </c>
    </row>
    <row r="13" spans="1:5" ht="12.75" x14ac:dyDescent="0.2">
      <c r="A13" s="12">
        <v>10</v>
      </c>
      <c r="B13" s="13" t="s">
        <v>25</v>
      </c>
      <c r="C13" s="14">
        <v>2663.89</v>
      </c>
      <c r="D13" s="14">
        <v>9051.0300000000007</v>
      </c>
      <c r="E13" s="15" t="s">
        <v>26</v>
      </c>
    </row>
    <row r="14" spans="1:5" ht="12.75" x14ac:dyDescent="0.2">
      <c r="A14" s="12">
        <v>11</v>
      </c>
      <c r="B14" s="13" t="s">
        <v>27</v>
      </c>
      <c r="C14" s="14">
        <v>3488.62</v>
      </c>
      <c r="D14" s="14">
        <v>11359.8</v>
      </c>
      <c r="E14" s="15" t="s">
        <v>28</v>
      </c>
    </row>
    <row r="15" spans="1:5" ht="12.75" x14ac:dyDescent="0.2">
      <c r="A15" s="12">
        <v>12</v>
      </c>
      <c r="B15" s="13" t="s">
        <v>29</v>
      </c>
      <c r="C15" s="14">
        <v>3102.84</v>
      </c>
      <c r="D15" s="14">
        <v>8054.93</v>
      </c>
      <c r="E15" s="15" t="s">
        <v>30</v>
      </c>
    </row>
    <row r="16" spans="1:5" ht="12.75" x14ac:dyDescent="0.2">
      <c r="A16" s="12">
        <v>13</v>
      </c>
      <c r="B16" s="13" t="s">
        <v>31</v>
      </c>
      <c r="C16" s="14">
        <v>743.45</v>
      </c>
      <c r="D16" s="14">
        <v>2760</v>
      </c>
      <c r="E16" s="15" t="s">
        <v>32</v>
      </c>
    </row>
    <row r="17" spans="1:5" ht="12.75" x14ac:dyDescent="0.2">
      <c r="A17" s="12">
        <v>14</v>
      </c>
      <c r="B17" s="13" t="s">
        <v>33</v>
      </c>
      <c r="C17" s="14">
        <v>4043.21</v>
      </c>
      <c r="D17" s="14">
        <v>8391.1299999999992</v>
      </c>
      <c r="E17" s="15" t="s">
        <v>34</v>
      </c>
    </row>
    <row r="18" spans="1:5" ht="12.75" x14ac:dyDescent="0.2">
      <c r="A18" s="12">
        <v>15</v>
      </c>
      <c r="B18" s="13" t="s">
        <v>35</v>
      </c>
      <c r="C18" s="14">
        <v>2626.75</v>
      </c>
      <c r="D18" s="14">
        <v>4869.8599999999997</v>
      </c>
      <c r="E18" s="15" t="s">
        <v>36</v>
      </c>
    </row>
    <row r="19" spans="1:5" ht="12.75" x14ac:dyDescent="0.2">
      <c r="A19" s="12">
        <v>16</v>
      </c>
      <c r="B19" s="13" t="s">
        <v>37</v>
      </c>
      <c r="C19" s="14">
        <v>3902.03</v>
      </c>
      <c r="D19" s="14">
        <v>7591.63</v>
      </c>
      <c r="E19" s="15" t="s">
        <v>38</v>
      </c>
    </row>
    <row r="20" spans="1:5" ht="12.75" x14ac:dyDescent="0.2">
      <c r="A20" s="12">
        <v>17</v>
      </c>
      <c r="B20" s="13" t="s">
        <v>39</v>
      </c>
      <c r="C20" s="14">
        <v>3645.04</v>
      </c>
      <c r="D20" s="14">
        <v>10510.73</v>
      </c>
      <c r="E20" s="15" t="s">
        <v>40</v>
      </c>
    </row>
    <row r="21" spans="1:5" ht="12.75" x14ac:dyDescent="0.2">
      <c r="A21" s="12">
        <v>18</v>
      </c>
      <c r="B21" s="13" t="s">
        <v>41</v>
      </c>
      <c r="C21" s="14">
        <v>3396.68</v>
      </c>
      <c r="D21" s="14">
        <v>16357.83</v>
      </c>
      <c r="E21" s="15" t="s">
        <v>42</v>
      </c>
    </row>
    <row r="22" spans="1:5" ht="12.75" x14ac:dyDescent="0.2">
      <c r="A22" s="12">
        <v>19</v>
      </c>
      <c r="B22" s="13" t="s">
        <v>43</v>
      </c>
      <c r="C22" s="14">
        <v>4338.46</v>
      </c>
      <c r="D22" s="14">
        <v>7501.04</v>
      </c>
      <c r="E22" s="15" t="s">
        <v>44</v>
      </c>
    </row>
    <row r="23" spans="1:5" ht="12.75" x14ac:dyDescent="0.2">
      <c r="A23" s="12">
        <v>20</v>
      </c>
      <c r="B23" s="13" t="s">
        <v>45</v>
      </c>
      <c r="C23" s="14">
        <v>3690.83</v>
      </c>
      <c r="D23" s="14">
        <v>11640.76</v>
      </c>
      <c r="E23" s="15" t="s">
        <v>46</v>
      </c>
    </row>
    <row r="24" spans="1:5" ht="12.75" x14ac:dyDescent="0.2">
      <c r="A24" s="12">
        <v>21</v>
      </c>
      <c r="B24" s="13" t="s">
        <v>47</v>
      </c>
      <c r="C24" s="14">
        <v>5239.92</v>
      </c>
      <c r="D24" s="14">
        <v>5437.64</v>
      </c>
      <c r="E24" s="15" t="s">
        <v>48</v>
      </c>
    </row>
    <row r="25" spans="1:5" ht="12.75" x14ac:dyDescent="0.2">
      <c r="A25" s="12">
        <v>22</v>
      </c>
      <c r="B25" s="13" t="s">
        <v>49</v>
      </c>
      <c r="C25" s="14">
        <v>3720.35</v>
      </c>
      <c r="D25" s="14">
        <v>9065.6200000000008</v>
      </c>
      <c r="E25" s="15" t="s">
        <v>50</v>
      </c>
    </row>
    <row r="26" spans="1:5" ht="12.75" x14ac:dyDescent="0.2">
      <c r="A26" s="12">
        <v>23</v>
      </c>
      <c r="B26" s="13" t="s">
        <v>51</v>
      </c>
      <c r="C26" s="14">
        <v>3965.83</v>
      </c>
      <c r="D26" s="14">
        <v>7354</v>
      </c>
      <c r="E26" s="15" t="s">
        <v>52</v>
      </c>
    </row>
    <row r="27" spans="1:5" ht="12.75" x14ac:dyDescent="0.2">
      <c r="A27" s="12">
        <v>24</v>
      </c>
      <c r="B27" s="13" t="s">
        <v>53</v>
      </c>
      <c r="C27" s="14">
        <v>3890.99</v>
      </c>
      <c r="D27" s="14">
        <v>10435</v>
      </c>
      <c r="E27" s="15" t="s">
        <v>54</v>
      </c>
    </row>
    <row r="28" spans="1:5" ht="12.75" x14ac:dyDescent="0.2">
      <c r="A28" s="12">
        <v>25</v>
      </c>
      <c r="B28" s="13" t="s">
        <v>55</v>
      </c>
      <c r="C28" s="14">
        <v>2764.41</v>
      </c>
      <c r="D28" s="14">
        <v>7067.63</v>
      </c>
      <c r="E28" s="15" t="s">
        <v>56</v>
      </c>
    </row>
    <row r="29" spans="1:5" ht="12.75" x14ac:dyDescent="0.2">
      <c r="A29" s="12">
        <v>26</v>
      </c>
      <c r="B29" s="13" t="s">
        <v>57</v>
      </c>
      <c r="C29" s="14">
        <v>2511.83</v>
      </c>
      <c r="D29" s="14">
        <v>5728.14</v>
      </c>
      <c r="E29" s="15" t="s">
        <v>58</v>
      </c>
    </row>
    <row r="30" spans="1:5" ht="12.75" x14ac:dyDescent="0.2">
      <c r="A30" s="12">
        <v>27</v>
      </c>
      <c r="B30" s="13" t="s">
        <v>59</v>
      </c>
      <c r="C30" s="14">
        <v>3120.88</v>
      </c>
      <c r="D30" s="14">
        <v>5392.27</v>
      </c>
      <c r="E30" s="15" t="s">
        <v>60</v>
      </c>
    </row>
    <row r="31" spans="1:5" ht="12.75" x14ac:dyDescent="0.2">
      <c r="A31" s="12">
        <v>28</v>
      </c>
      <c r="B31" s="13" t="s">
        <v>61</v>
      </c>
      <c r="C31" s="14">
        <v>3520.16</v>
      </c>
      <c r="D31" s="14">
        <v>9766.64</v>
      </c>
      <c r="E31" s="15" t="s">
        <v>62</v>
      </c>
    </row>
    <row r="32" spans="1:5" ht="12.75" x14ac:dyDescent="0.2">
      <c r="A32" s="12">
        <v>29</v>
      </c>
      <c r="B32" s="13" t="s">
        <v>63</v>
      </c>
      <c r="C32" s="14">
        <v>1260.1099999999999</v>
      </c>
      <c r="D32" s="14">
        <v>2164.14</v>
      </c>
      <c r="E32" s="15" t="s">
        <v>64</v>
      </c>
    </row>
    <row r="33" spans="1:5" ht="12.75" x14ac:dyDescent="0.2">
      <c r="A33" s="12">
        <v>30</v>
      </c>
      <c r="B33" s="13" t="s">
        <v>65</v>
      </c>
      <c r="C33" s="14">
        <v>3506.96</v>
      </c>
      <c r="D33" s="14">
        <v>10498.03</v>
      </c>
      <c r="E33" s="15" t="s">
        <v>66</v>
      </c>
    </row>
    <row r="34" spans="1:5" ht="12.75" x14ac:dyDescent="0.2">
      <c r="A34" s="12">
        <v>31</v>
      </c>
      <c r="B34" s="13" t="s">
        <v>67</v>
      </c>
      <c r="C34" s="14">
        <v>3415.54</v>
      </c>
      <c r="D34" s="14">
        <v>9898.51</v>
      </c>
      <c r="E34" s="15" t="s">
        <v>68</v>
      </c>
    </row>
    <row r="35" spans="1:5" ht="12.75" x14ac:dyDescent="0.2">
      <c r="A35" s="12">
        <v>32</v>
      </c>
      <c r="B35" s="13" t="s">
        <v>69</v>
      </c>
      <c r="C35" s="14">
        <v>2860.22</v>
      </c>
      <c r="D35" s="14">
        <v>7237.52</v>
      </c>
      <c r="E35" s="15" t="s">
        <v>70</v>
      </c>
    </row>
    <row r="36" spans="1:5" ht="12.75" x14ac:dyDescent="0.2">
      <c r="A36" s="12">
        <v>33</v>
      </c>
      <c r="B36" s="13" t="s">
        <v>71</v>
      </c>
      <c r="C36" s="14">
        <v>3892.4</v>
      </c>
      <c r="D36" s="14">
        <v>6683.73</v>
      </c>
      <c r="E36" s="15" t="s">
        <v>72</v>
      </c>
    </row>
    <row r="37" spans="1:5" ht="12.75" x14ac:dyDescent="0.2">
      <c r="A37" s="12">
        <v>34</v>
      </c>
      <c r="B37" s="13" t="s">
        <v>73</v>
      </c>
      <c r="C37" s="14">
        <v>3545.38</v>
      </c>
      <c r="D37" s="14">
        <v>7358.94</v>
      </c>
      <c r="E37" s="15" t="s">
        <v>74</v>
      </c>
    </row>
    <row r="38" spans="1:5" ht="12.75" x14ac:dyDescent="0.2">
      <c r="A38" s="12">
        <v>35</v>
      </c>
      <c r="B38" s="13" t="s">
        <v>75</v>
      </c>
      <c r="C38" s="14">
        <v>2141.4</v>
      </c>
      <c r="D38" s="14">
        <v>2262.4299999999998</v>
      </c>
      <c r="E38" s="15" t="s">
        <v>76</v>
      </c>
    </row>
    <row r="39" spans="1:5" ht="12.75" x14ac:dyDescent="0.2">
      <c r="A39" s="12">
        <v>36</v>
      </c>
      <c r="B39" s="13" t="s">
        <v>77</v>
      </c>
      <c r="C39" s="14">
        <v>1481.71</v>
      </c>
      <c r="D39" s="14">
        <v>4679.17</v>
      </c>
      <c r="E39" s="15" t="s">
        <v>78</v>
      </c>
    </row>
    <row r="40" spans="1:5" ht="12.75" x14ac:dyDescent="0.2">
      <c r="A40" s="12">
        <v>37</v>
      </c>
      <c r="B40" s="13" t="s">
        <v>79</v>
      </c>
      <c r="C40" s="14">
        <v>4085.77</v>
      </c>
      <c r="D40" s="14">
        <v>13145.92</v>
      </c>
      <c r="E40" s="15" t="s">
        <v>80</v>
      </c>
    </row>
    <row r="41" spans="1:5" ht="12.75" x14ac:dyDescent="0.2">
      <c r="A41" s="12">
        <v>38</v>
      </c>
      <c r="B41" s="13" t="s">
        <v>81</v>
      </c>
      <c r="C41" s="14">
        <v>2883.93</v>
      </c>
      <c r="D41" s="14">
        <v>4258.32</v>
      </c>
      <c r="E41" s="15" t="s">
        <v>82</v>
      </c>
    </row>
    <row r="42" spans="1:5" ht="12.75" x14ac:dyDescent="0.2">
      <c r="A42" s="12">
        <v>39</v>
      </c>
      <c r="B42" s="13" t="s">
        <v>83</v>
      </c>
      <c r="C42" s="14">
        <v>3329.99</v>
      </c>
      <c r="D42" s="14">
        <v>4838.88</v>
      </c>
      <c r="E42" s="15" t="s">
        <v>84</v>
      </c>
    </row>
    <row r="43" spans="1:5" ht="12.75" x14ac:dyDescent="0.2">
      <c r="A43" s="12">
        <v>40</v>
      </c>
      <c r="B43" s="13" t="s">
        <v>85</v>
      </c>
      <c r="C43" s="14">
        <v>2632.15</v>
      </c>
      <c r="D43" s="14">
        <v>4500.3</v>
      </c>
      <c r="E43" s="15" t="s">
        <v>86</v>
      </c>
    </row>
    <row r="44" spans="1:5" ht="12.75" x14ac:dyDescent="0.2">
      <c r="A44" s="12">
        <v>41</v>
      </c>
      <c r="B44" s="13" t="s">
        <v>87</v>
      </c>
      <c r="C44" s="14">
        <v>5654.14</v>
      </c>
      <c r="D44" s="14">
        <v>20201.39</v>
      </c>
      <c r="E44" s="15" t="s">
        <v>88</v>
      </c>
    </row>
    <row r="45" spans="1:5" ht="12.75" x14ac:dyDescent="0.2">
      <c r="A45" s="12">
        <v>42</v>
      </c>
      <c r="B45" s="13" t="s">
        <v>89</v>
      </c>
      <c r="C45" s="14">
        <v>1473.39</v>
      </c>
      <c r="D45" s="14">
        <v>7676.94</v>
      </c>
      <c r="E45" s="15" t="s">
        <v>90</v>
      </c>
    </row>
    <row r="46" spans="1:5" ht="12.75" x14ac:dyDescent="0.2">
      <c r="A46" s="12">
        <v>43</v>
      </c>
      <c r="B46" s="13" t="s">
        <v>91</v>
      </c>
      <c r="C46" s="14">
        <v>2847.66</v>
      </c>
      <c r="D46" s="14">
        <v>2545.0700000000002</v>
      </c>
      <c r="E46" s="15" t="s">
        <v>92</v>
      </c>
    </row>
    <row r="47" spans="1:5" ht="12.75" x14ac:dyDescent="0.2">
      <c r="A47" s="12">
        <v>44</v>
      </c>
      <c r="B47" s="13" t="s">
        <v>93</v>
      </c>
      <c r="C47" s="14">
        <v>1590.02</v>
      </c>
      <c r="D47" s="14">
        <v>13940.32</v>
      </c>
      <c r="E47" s="15" t="s">
        <v>94</v>
      </c>
    </row>
    <row r="48" spans="1:5" ht="12.75" x14ac:dyDescent="0.2">
      <c r="A48" s="12">
        <v>45</v>
      </c>
      <c r="B48" s="13" t="s">
        <v>95</v>
      </c>
      <c r="C48" s="14">
        <v>3017.81</v>
      </c>
      <c r="D48" s="14">
        <v>6100</v>
      </c>
      <c r="E48" s="15" t="s">
        <v>96</v>
      </c>
    </row>
    <row r="49" spans="1:5" ht="12.75" x14ac:dyDescent="0.2">
      <c r="A49" s="12">
        <v>46</v>
      </c>
      <c r="B49" s="13" t="s">
        <v>97</v>
      </c>
      <c r="C49" s="14">
        <v>3066.72</v>
      </c>
      <c r="D49" s="14">
        <v>6987.32</v>
      </c>
      <c r="E49" s="15" t="s">
        <v>98</v>
      </c>
    </row>
    <row r="50" spans="1:5" ht="12.75" x14ac:dyDescent="0.2">
      <c r="A50" s="12">
        <v>47</v>
      </c>
      <c r="B50" s="13" t="s">
        <v>99</v>
      </c>
      <c r="C50" s="14">
        <v>2820.42</v>
      </c>
      <c r="D50" s="14">
        <v>4455.09</v>
      </c>
      <c r="E50" s="15" t="s">
        <v>100</v>
      </c>
    </row>
    <row r="51" spans="1:5" ht="12.75" x14ac:dyDescent="0.2">
      <c r="A51" s="12">
        <v>48</v>
      </c>
      <c r="B51" s="13" t="s">
        <v>101</v>
      </c>
      <c r="C51" s="14">
        <v>3440.22</v>
      </c>
      <c r="D51" s="14">
        <v>9820.83</v>
      </c>
      <c r="E51" s="15" t="s">
        <v>102</v>
      </c>
    </row>
    <row r="52" spans="1:5" ht="12.75" x14ac:dyDescent="0.2">
      <c r="A52" s="12">
        <v>49</v>
      </c>
      <c r="B52" s="13" t="s">
        <v>103</v>
      </c>
      <c r="C52" s="14">
        <v>4151.97</v>
      </c>
      <c r="D52" s="14">
        <v>8485.89</v>
      </c>
      <c r="E52" s="15" t="s">
        <v>104</v>
      </c>
    </row>
    <row r="53" spans="1:5" ht="12.75" x14ac:dyDescent="0.2">
      <c r="A53" s="12">
        <v>50</v>
      </c>
      <c r="B53" s="13" t="s">
        <v>105</v>
      </c>
      <c r="C53" s="14">
        <v>3478.63</v>
      </c>
      <c r="D53" s="14">
        <v>5669.09</v>
      </c>
      <c r="E53" s="15" t="s">
        <v>106</v>
      </c>
    </row>
    <row r="54" spans="1:5" ht="12.75" x14ac:dyDescent="0.2">
      <c r="A54" s="12">
        <v>51</v>
      </c>
      <c r="B54" s="13" t="s">
        <v>107</v>
      </c>
      <c r="C54" s="14">
        <v>2963.61</v>
      </c>
      <c r="D54" s="14">
        <v>7444.63</v>
      </c>
      <c r="E54" s="15" t="s">
        <v>108</v>
      </c>
    </row>
    <row r="55" spans="1:5" ht="12.75" x14ac:dyDescent="0.2">
      <c r="A55" s="12">
        <v>52</v>
      </c>
      <c r="B55" s="13" t="s">
        <v>109</v>
      </c>
      <c r="C55" s="14">
        <v>3704.12</v>
      </c>
      <c r="D55" s="14">
        <v>7755.84</v>
      </c>
      <c r="E55" s="15" t="s">
        <v>110</v>
      </c>
    </row>
    <row r="56" spans="1:5" ht="12.75" x14ac:dyDescent="0.2">
      <c r="A56" s="12">
        <v>53</v>
      </c>
      <c r="B56" s="13" t="s">
        <v>111</v>
      </c>
      <c r="C56" s="14">
        <v>2984.2</v>
      </c>
      <c r="D56" s="14">
        <v>10923.37</v>
      </c>
      <c r="E56" s="15" t="s">
        <v>112</v>
      </c>
    </row>
    <row r="57" spans="1:5" ht="12.75" x14ac:dyDescent="0.2">
      <c r="A57" s="12">
        <v>54</v>
      </c>
      <c r="B57" s="13" t="s">
        <v>113</v>
      </c>
      <c r="C57" s="14">
        <v>397.61</v>
      </c>
      <c r="D57" s="14">
        <v>462.55</v>
      </c>
      <c r="E57" s="15" t="s">
        <v>114</v>
      </c>
    </row>
    <row r="58" spans="1:5" ht="12.75" x14ac:dyDescent="0.2">
      <c r="A58" s="12">
        <v>55</v>
      </c>
      <c r="B58" s="13" t="s">
        <v>115</v>
      </c>
      <c r="C58" s="14">
        <v>643.13</v>
      </c>
      <c r="D58" s="14">
        <v>1011.6</v>
      </c>
      <c r="E58" s="15" t="s">
        <v>116</v>
      </c>
    </row>
    <row r="59" spans="1:5" ht="12.75" x14ac:dyDescent="0.2">
      <c r="A59" s="12">
        <v>56</v>
      </c>
      <c r="B59" s="13" t="s">
        <v>117</v>
      </c>
      <c r="C59" s="14">
        <v>569.64</v>
      </c>
      <c r="D59" s="14">
        <v>1067.77</v>
      </c>
      <c r="E59" s="15" t="s">
        <v>118</v>
      </c>
    </row>
    <row r="60" spans="1:5" ht="12.75" x14ac:dyDescent="0.2">
      <c r="A60" s="12">
        <v>57</v>
      </c>
      <c r="B60" s="13" t="s">
        <v>119</v>
      </c>
      <c r="C60" s="14">
        <v>1077.08</v>
      </c>
      <c r="D60" s="14">
        <v>1458.58</v>
      </c>
      <c r="E60" s="15" t="s">
        <v>120</v>
      </c>
    </row>
    <row r="61" spans="1:5" ht="12.75" x14ac:dyDescent="0.2">
      <c r="A61" s="12">
        <v>58</v>
      </c>
      <c r="B61" s="13" t="s">
        <v>121</v>
      </c>
      <c r="C61" s="14">
        <v>1160.4000000000001</v>
      </c>
      <c r="D61" s="14">
        <v>3840.9</v>
      </c>
      <c r="E61" s="15" t="s">
        <v>122</v>
      </c>
    </row>
    <row r="62" spans="1:5" ht="12.75" x14ac:dyDescent="0.2">
      <c r="A62" s="12">
        <v>59</v>
      </c>
      <c r="B62" s="13" t="s">
        <v>123</v>
      </c>
      <c r="C62" s="14">
        <v>596.36</v>
      </c>
      <c r="D62" s="14">
        <v>1416.47</v>
      </c>
      <c r="E62" s="15" t="s">
        <v>124</v>
      </c>
    </row>
    <row r="63" spans="1:5" ht="12.75" x14ac:dyDescent="0.2">
      <c r="A63" s="12">
        <v>60</v>
      </c>
      <c r="B63" s="13" t="s">
        <v>125</v>
      </c>
      <c r="C63" s="14">
        <v>1025.6099999999999</v>
      </c>
      <c r="D63" s="14">
        <v>1865.07</v>
      </c>
      <c r="E63" s="15" t="s">
        <v>126</v>
      </c>
    </row>
    <row r="64" spans="1:5" ht="12.75" x14ac:dyDescent="0.2">
      <c r="A64" s="12">
        <v>61</v>
      </c>
      <c r="B64" s="13" t="s">
        <v>127</v>
      </c>
      <c r="C64" s="14">
        <v>562.28</v>
      </c>
      <c r="D64" s="14">
        <v>655.88</v>
      </c>
      <c r="E64" s="15" t="s">
        <v>128</v>
      </c>
    </row>
    <row r="65" spans="1:5" ht="12.75" x14ac:dyDescent="0.2">
      <c r="A65" s="12">
        <v>62</v>
      </c>
      <c r="B65" s="13" t="s">
        <v>129</v>
      </c>
      <c r="C65" s="14">
        <v>1396.92</v>
      </c>
      <c r="D65" s="14">
        <v>2524.7800000000002</v>
      </c>
      <c r="E65" s="15" t="s">
        <v>130</v>
      </c>
    </row>
    <row r="66" spans="1:5" ht="12.75" x14ac:dyDescent="0.2">
      <c r="A66" s="12">
        <v>63</v>
      </c>
      <c r="B66" s="13" t="s">
        <v>131</v>
      </c>
      <c r="C66" s="14">
        <v>632.91</v>
      </c>
      <c r="D66" s="14">
        <v>1516.63</v>
      </c>
      <c r="E66" s="15" t="s">
        <v>132</v>
      </c>
    </row>
    <row r="67" spans="1:5" ht="12.75" x14ac:dyDescent="0.2">
      <c r="A67" s="12">
        <v>64</v>
      </c>
      <c r="B67" s="13" t="s">
        <v>133</v>
      </c>
      <c r="C67" s="14">
        <v>581.91999999999996</v>
      </c>
      <c r="D67" s="14">
        <v>1650.13</v>
      </c>
      <c r="E67" s="15" t="s">
        <v>134</v>
      </c>
    </row>
    <row r="68" spans="1:5" ht="12.75" x14ac:dyDescent="0.2">
      <c r="A68" s="12">
        <v>65</v>
      </c>
      <c r="B68" s="13" t="s">
        <v>135</v>
      </c>
      <c r="C68" s="14">
        <v>1063.74</v>
      </c>
      <c r="D68" s="14">
        <v>3372.72</v>
      </c>
      <c r="E68" s="15" t="s">
        <v>136</v>
      </c>
    </row>
    <row r="69" spans="1:5" ht="12.75" x14ac:dyDescent="0.2">
      <c r="A69" s="12">
        <v>66</v>
      </c>
      <c r="B69" s="13" t="s">
        <v>137</v>
      </c>
      <c r="C69" s="14">
        <v>981.34</v>
      </c>
      <c r="D69" s="14">
        <v>2354.3000000000002</v>
      </c>
      <c r="E69" s="15" t="s">
        <v>138</v>
      </c>
    </row>
    <row r="70" spans="1:5" ht="12.75" x14ac:dyDescent="0.2">
      <c r="A70" s="12">
        <v>67</v>
      </c>
      <c r="B70" s="13" t="s">
        <v>139</v>
      </c>
      <c r="C70" s="14">
        <v>1307.78</v>
      </c>
      <c r="D70" s="14">
        <v>1540.25</v>
      </c>
      <c r="E70" s="15" t="s">
        <v>140</v>
      </c>
    </row>
    <row r="71" spans="1:5" ht="12.75" x14ac:dyDescent="0.2">
      <c r="A71" s="12">
        <v>68</v>
      </c>
      <c r="B71" s="13" t="s">
        <v>141</v>
      </c>
      <c r="C71" s="14">
        <v>1376.52</v>
      </c>
      <c r="D71" s="14">
        <v>2668.7</v>
      </c>
      <c r="E71" s="15" t="s">
        <v>142</v>
      </c>
    </row>
    <row r="72" spans="1:5" ht="12.75" x14ac:dyDescent="0.2">
      <c r="A72" s="12">
        <v>69</v>
      </c>
      <c r="B72" s="13" t="s">
        <v>143</v>
      </c>
      <c r="C72" s="14">
        <v>1253.75</v>
      </c>
      <c r="D72" s="14">
        <v>3488.06</v>
      </c>
      <c r="E72" s="15" t="s">
        <v>144</v>
      </c>
    </row>
    <row r="73" spans="1:5" ht="12.75" x14ac:dyDescent="0.2">
      <c r="A73" s="12">
        <v>70</v>
      </c>
      <c r="B73" s="13" t="s">
        <v>145</v>
      </c>
      <c r="C73" s="14">
        <v>641.65</v>
      </c>
      <c r="D73" s="14">
        <v>1831.93</v>
      </c>
      <c r="E73" s="15" t="s">
        <v>146</v>
      </c>
    </row>
    <row r="74" spans="1:5" ht="12.75" x14ac:dyDescent="0.2">
      <c r="A74" s="12">
        <v>71</v>
      </c>
      <c r="B74" s="13" t="s">
        <v>147</v>
      </c>
      <c r="C74" s="14" t="s">
        <v>148</v>
      </c>
      <c r="D74" s="14">
        <v>890</v>
      </c>
      <c r="E74" s="15" t="s">
        <v>149</v>
      </c>
    </row>
    <row r="75" spans="1:5" ht="12.75" x14ac:dyDescent="0.2">
      <c r="A75" s="12">
        <v>72</v>
      </c>
      <c r="B75" s="13" t="s">
        <v>150</v>
      </c>
      <c r="C75" s="14">
        <v>481</v>
      </c>
      <c r="D75" s="14">
        <v>1102.46</v>
      </c>
      <c r="E75" s="15" t="s">
        <v>151</v>
      </c>
    </row>
    <row r="76" spans="1:5" ht="12.75" x14ac:dyDescent="0.2">
      <c r="A76" s="12">
        <v>73</v>
      </c>
      <c r="B76" s="13" t="s">
        <v>152</v>
      </c>
      <c r="C76" s="14">
        <v>526.41</v>
      </c>
      <c r="D76" s="14">
        <v>891.98</v>
      </c>
      <c r="E76" s="15" t="s">
        <v>153</v>
      </c>
    </row>
    <row r="77" spans="1:5" ht="12.75" x14ac:dyDescent="0.2">
      <c r="A77" s="12">
        <v>74</v>
      </c>
      <c r="B77" s="13" t="s">
        <v>154</v>
      </c>
      <c r="C77" s="14">
        <v>281.83999999999997</v>
      </c>
      <c r="D77" s="14">
        <v>1440.92</v>
      </c>
      <c r="E77" s="15" t="s">
        <v>155</v>
      </c>
    </row>
    <row r="78" spans="1:5" ht="12.75" x14ac:dyDescent="0.2">
      <c r="A78" s="12">
        <v>75</v>
      </c>
      <c r="B78" s="13" t="s">
        <v>156</v>
      </c>
      <c r="C78" s="14">
        <v>254.9</v>
      </c>
      <c r="D78" s="14">
        <v>201.47</v>
      </c>
      <c r="E78" s="15" t="s">
        <v>157</v>
      </c>
    </row>
    <row r="79" spans="1:5" ht="12.75" x14ac:dyDescent="0.2">
      <c r="A79" s="12">
        <v>76</v>
      </c>
      <c r="B79" s="13" t="s">
        <v>158</v>
      </c>
      <c r="C79" s="14">
        <v>250.66</v>
      </c>
      <c r="D79" s="14">
        <v>6340.96</v>
      </c>
      <c r="E79" s="15" t="s">
        <v>159</v>
      </c>
    </row>
    <row r="80" spans="1:5" ht="12.75" x14ac:dyDescent="0.2">
      <c r="A80" s="12">
        <v>77</v>
      </c>
      <c r="B80" s="13" t="s">
        <v>160</v>
      </c>
      <c r="C80" s="14">
        <v>269.93</v>
      </c>
      <c r="D80" s="14">
        <v>823.4</v>
      </c>
      <c r="E80" s="15" t="s">
        <v>161</v>
      </c>
    </row>
    <row r="81" spans="1:5" ht="12.75" x14ac:dyDescent="0.2">
      <c r="A81" s="12">
        <v>78</v>
      </c>
      <c r="B81" s="13" t="s">
        <v>162</v>
      </c>
      <c r="C81" s="14">
        <v>304.86</v>
      </c>
      <c r="D81" s="14">
        <v>826.36</v>
      </c>
      <c r="E81" s="15" t="s">
        <v>163</v>
      </c>
    </row>
    <row r="82" spans="1:5" ht="12.75" x14ac:dyDescent="0.2">
      <c r="A82" s="12">
        <v>79</v>
      </c>
      <c r="B82" s="13" t="s">
        <v>164</v>
      </c>
      <c r="C82" s="14">
        <v>244.55</v>
      </c>
      <c r="D82" s="14">
        <v>738.33</v>
      </c>
      <c r="E82" s="15" t="s">
        <v>165</v>
      </c>
    </row>
    <row r="83" spans="1:5" ht="12.75" x14ac:dyDescent="0.2">
      <c r="A83" s="12">
        <v>80</v>
      </c>
      <c r="B83" s="13" t="s">
        <v>166</v>
      </c>
      <c r="C83" s="14">
        <v>101.82</v>
      </c>
      <c r="D83" s="14">
        <v>2521.5100000000002</v>
      </c>
      <c r="E83" s="15" t="s">
        <v>167</v>
      </c>
    </row>
    <row r="84" spans="1:5" ht="12.75" x14ac:dyDescent="0.2">
      <c r="A84" s="12">
        <v>81</v>
      </c>
      <c r="B84" s="13" t="s">
        <v>168</v>
      </c>
      <c r="C84" s="14">
        <v>766.66</v>
      </c>
      <c r="D84" s="14">
        <v>2267.65</v>
      </c>
      <c r="E84" s="15" t="s">
        <v>169</v>
      </c>
    </row>
    <row r="85" spans="1:5" ht="12.75" x14ac:dyDescent="0.2">
      <c r="A85" s="12">
        <v>82</v>
      </c>
      <c r="B85" s="13" t="s">
        <v>170</v>
      </c>
      <c r="C85" s="14">
        <v>734.72</v>
      </c>
      <c r="D85" s="14">
        <v>5626.92</v>
      </c>
      <c r="E85" s="15" t="s">
        <v>171</v>
      </c>
    </row>
    <row r="86" spans="1:5" ht="12.75" x14ac:dyDescent="0.2">
      <c r="A86" s="12">
        <v>83</v>
      </c>
      <c r="B86" s="13" t="s">
        <v>172</v>
      </c>
      <c r="C86" s="14">
        <v>794.15</v>
      </c>
      <c r="D86" s="14">
        <v>1285.1500000000001</v>
      </c>
      <c r="E86" s="15" t="s">
        <v>173</v>
      </c>
    </row>
    <row r="87" spans="1:5" ht="12.75" x14ac:dyDescent="0.2">
      <c r="A87" s="12">
        <v>84</v>
      </c>
      <c r="B87" s="13" t="s">
        <v>174</v>
      </c>
      <c r="C87" s="14">
        <v>1334.2</v>
      </c>
      <c r="D87" s="14">
        <v>5092.8100000000004</v>
      </c>
      <c r="E87" s="15" t="s">
        <v>175</v>
      </c>
    </row>
    <row r="88" spans="1:5" ht="12.75" x14ac:dyDescent="0.2">
      <c r="A88" s="12">
        <v>85</v>
      </c>
      <c r="B88" s="13" t="s">
        <v>176</v>
      </c>
      <c r="C88" s="14">
        <v>1314.76</v>
      </c>
      <c r="D88" s="14">
        <v>2474.86</v>
      </c>
      <c r="E88" s="15" t="s">
        <v>177</v>
      </c>
    </row>
    <row r="89" spans="1:5" ht="12.75" x14ac:dyDescent="0.2">
      <c r="A89" s="12">
        <v>86</v>
      </c>
      <c r="B89" s="13" t="s">
        <v>178</v>
      </c>
      <c r="C89" s="14">
        <v>940.2</v>
      </c>
      <c r="D89" s="14">
        <v>1651.3</v>
      </c>
      <c r="E89" s="15" t="s">
        <v>179</v>
      </c>
    </row>
    <row r="90" spans="1:5" ht="12.75" x14ac:dyDescent="0.2">
      <c r="A90" s="12">
        <v>87</v>
      </c>
      <c r="B90" s="13" t="s">
        <v>180</v>
      </c>
      <c r="C90" s="14">
        <v>858.47</v>
      </c>
      <c r="D90" s="14" t="s">
        <v>181</v>
      </c>
      <c r="E90" s="15" t="s">
        <v>182</v>
      </c>
    </row>
    <row r="91" spans="1:5" ht="12.75" x14ac:dyDescent="0.2">
      <c r="A91" s="12">
        <v>88</v>
      </c>
      <c r="B91" s="13" t="s">
        <v>183</v>
      </c>
      <c r="C91" s="14">
        <v>1074.96</v>
      </c>
      <c r="D91" s="14" t="s">
        <v>184</v>
      </c>
      <c r="E91" s="15" t="s">
        <v>185</v>
      </c>
    </row>
    <row r="92" spans="1:5" ht="12.75" x14ac:dyDescent="0.2">
      <c r="A92" s="12">
        <v>89</v>
      </c>
      <c r="B92" s="13" t="s">
        <v>186</v>
      </c>
      <c r="C92" s="14">
        <v>1250.51</v>
      </c>
      <c r="D92" s="14" t="s">
        <v>187</v>
      </c>
      <c r="E92" s="15" t="s">
        <v>188</v>
      </c>
    </row>
    <row r="93" spans="1:5" ht="12.75" x14ac:dyDescent="0.2">
      <c r="A93" s="12">
        <v>90</v>
      </c>
      <c r="B93" s="13" t="s">
        <v>189</v>
      </c>
      <c r="C93" s="14">
        <v>457.18</v>
      </c>
      <c r="D93" s="14">
        <v>386.03</v>
      </c>
      <c r="E93" s="15" t="s">
        <v>190</v>
      </c>
    </row>
    <row r="94" spans="1:5" ht="12.75" x14ac:dyDescent="0.2">
      <c r="A94" s="12">
        <v>91</v>
      </c>
      <c r="B94" s="13" t="s">
        <v>191</v>
      </c>
      <c r="C94" s="16">
        <v>751.96</v>
      </c>
      <c r="D94" s="14" t="s">
        <v>192</v>
      </c>
      <c r="E94" s="15" t="s">
        <v>193</v>
      </c>
    </row>
    <row r="95" spans="1:5" ht="12.75" x14ac:dyDescent="0.2">
      <c r="A95" s="12">
        <v>92</v>
      </c>
      <c r="B95" s="13" t="s">
        <v>194</v>
      </c>
      <c r="C95" s="16">
        <v>1402.85</v>
      </c>
      <c r="D95" s="14" t="s">
        <v>195</v>
      </c>
      <c r="E95" s="15" t="s">
        <v>196</v>
      </c>
    </row>
    <row r="96" spans="1:5" ht="12.75" x14ac:dyDescent="0.2">
      <c r="A96" s="12">
        <v>93</v>
      </c>
      <c r="B96" s="13" t="s">
        <v>197</v>
      </c>
      <c r="C96" s="14">
        <v>550</v>
      </c>
      <c r="D96" s="14">
        <v>967.55</v>
      </c>
      <c r="E96" s="15" t="s">
        <v>198</v>
      </c>
    </row>
    <row r="97" spans="1:5" ht="12.75" x14ac:dyDescent="0.2">
      <c r="A97" s="12">
        <v>94</v>
      </c>
      <c r="B97" s="13" t="s">
        <v>199</v>
      </c>
      <c r="C97" s="16">
        <v>555.48</v>
      </c>
      <c r="D97" s="14">
        <v>850.35</v>
      </c>
      <c r="E97" s="15" t="s">
        <v>200</v>
      </c>
    </row>
    <row r="98" spans="1:5" ht="12.75" x14ac:dyDescent="0.2">
      <c r="A98" s="12">
        <v>95</v>
      </c>
      <c r="B98" s="13" t="s">
        <v>201</v>
      </c>
      <c r="C98" s="14">
        <v>615.61</v>
      </c>
      <c r="D98" s="14">
        <v>1301.29</v>
      </c>
      <c r="E98" s="15" t="s">
        <v>202</v>
      </c>
    </row>
    <row r="99" spans="1:5" ht="12.75" x14ac:dyDescent="0.2">
      <c r="A99" s="17">
        <v>96</v>
      </c>
      <c r="B99" s="18" t="s">
        <v>203</v>
      </c>
      <c r="C99" s="19">
        <v>4836.72</v>
      </c>
      <c r="D99" s="20">
        <v>5512.7</v>
      </c>
      <c r="E99" s="21" t="s">
        <v>204</v>
      </c>
    </row>
    <row r="100" spans="1:5" ht="15" x14ac:dyDescent="0.2">
      <c r="A100" s="399" t="s">
        <v>205</v>
      </c>
      <c r="B100" s="399"/>
      <c r="C100" s="22">
        <f>SUM(C4:C99)</f>
        <v>197469.04999999996</v>
      </c>
      <c r="D100" s="22">
        <f>SUM(D4:D99)</f>
        <v>473560.19000000018</v>
      </c>
      <c r="E100" s="23"/>
    </row>
  </sheetData>
  <mergeCells count="1">
    <mergeCell ref="A100:B100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0" sqref="C10"/>
    </sheetView>
  </sheetViews>
  <sheetFormatPr defaultRowHeight="12.75" x14ac:dyDescent="0.2"/>
  <cols>
    <col min="1" max="1" width="10.83203125" customWidth="1"/>
    <col min="2" max="2" width="50.83203125" customWidth="1"/>
    <col min="3" max="4" width="30.83203125" customWidth="1"/>
    <col min="5" max="5" width="70.83203125" customWidth="1"/>
  </cols>
  <sheetData>
    <row r="1" spans="1:5" ht="18.75" x14ac:dyDescent="0.2">
      <c r="A1" s="2" t="s">
        <v>206</v>
      </c>
      <c r="B1" s="3"/>
      <c r="C1" s="4"/>
      <c r="D1" s="3"/>
      <c r="E1" s="3"/>
    </row>
    <row r="2" spans="1:5" ht="5.0999999999999996" customHeight="1" x14ac:dyDescent="0.2">
      <c r="A2" s="5"/>
      <c r="B2" s="3"/>
      <c r="C2" s="4"/>
      <c r="D2" s="3"/>
      <c r="E2" s="3"/>
    </row>
    <row r="3" spans="1:5" x14ac:dyDescent="0.2">
      <c r="A3" s="6" t="s">
        <v>2</v>
      </c>
      <c r="B3" s="7" t="s">
        <v>3</v>
      </c>
      <c r="C3" s="7" t="s">
        <v>207</v>
      </c>
      <c r="D3" s="7" t="s">
        <v>5</v>
      </c>
      <c r="E3" s="7" t="s">
        <v>6</v>
      </c>
    </row>
    <row r="4" spans="1:5" x14ac:dyDescent="0.2">
      <c r="A4" s="8">
        <v>1</v>
      </c>
      <c r="B4" s="9" t="s">
        <v>208</v>
      </c>
      <c r="C4" s="10">
        <v>1376.99</v>
      </c>
      <c r="D4" s="10">
        <v>2400</v>
      </c>
      <c r="E4" s="11" t="s">
        <v>209</v>
      </c>
    </row>
    <row r="5" spans="1:5" x14ac:dyDescent="0.2">
      <c r="A5" s="12">
        <v>2</v>
      </c>
      <c r="B5" s="13" t="s">
        <v>210</v>
      </c>
      <c r="C5" s="14">
        <v>1376.99</v>
      </c>
      <c r="D5" s="14">
        <v>2400</v>
      </c>
      <c r="E5" s="15" t="s">
        <v>210</v>
      </c>
    </row>
    <row r="6" spans="1:5" x14ac:dyDescent="0.2">
      <c r="A6" s="12">
        <v>3</v>
      </c>
      <c r="B6" s="13" t="s">
        <v>211</v>
      </c>
      <c r="C6" s="14">
        <v>1376.99</v>
      </c>
      <c r="D6" s="14">
        <v>2400</v>
      </c>
      <c r="E6" s="15" t="s">
        <v>211</v>
      </c>
    </row>
    <row r="7" spans="1:5" x14ac:dyDescent="0.2">
      <c r="A7" s="12">
        <v>4</v>
      </c>
      <c r="B7" s="13" t="s">
        <v>212</v>
      </c>
      <c r="C7" s="14">
        <v>1376.99</v>
      </c>
      <c r="D7" s="14">
        <v>2400</v>
      </c>
      <c r="E7" s="15" t="s">
        <v>212</v>
      </c>
    </row>
    <row r="8" spans="1:5" x14ac:dyDescent="0.2">
      <c r="A8" s="12">
        <v>5</v>
      </c>
      <c r="B8" s="13" t="s">
        <v>213</v>
      </c>
      <c r="C8" s="14">
        <v>668.3</v>
      </c>
      <c r="D8" s="14">
        <v>1575</v>
      </c>
      <c r="E8" s="15" t="s">
        <v>214</v>
      </c>
    </row>
    <row r="9" spans="1:5" x14ac:dyDescent="0.2">
      <c r="A9" s="12">
        <v>6</v>
      </c>
      <c r="B9" s="13" t="s">
        <v>215</v>
      </c>
      <c r="C9" s="14">
        <v>1376.99</v>
      </c>
      <c r="D9" s="14">
        <v>2400</v>
      </c>
      <c r="E9" s="15" t="s">
        <v>216</v>
      </c>
    </row>
    <row r="10" spans="1:5" ht="15" x14ac:dyDescent="0.2">
      <c r="A10" s="399" t="s">
        <v>205</v>
      </c>
      <c r="B10" s="399"/>
      <c r="C10" s="22">
        <f>SUM(C4:C9)</f>
        <v>7553.25</v>
      </c>
      <c r="D10" s="22">
        <f>SUM(D4:D9)</f>
        <v>13575</v>
      </c>
      <c r="E10" s="23"/>
    </row>
  </sheetData>
  <mergeCells count="1">
    <mergeCell ref="A10:B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2.75" x14ac:dyDescent="0.2"/>
  <cols>
    <col min="1" max="1" width="10.83203125" customWidth="1"/>
    <col min="2" max="2" width="50.83203125" customWidth="1"/>
    <col min="3" max="3" width="30.83203125" customWidth="1"/>
    <col min="4" max="4" width="70.83203125" customWidth="1"/>
  </cols>
  <sheetData>
    <row r="1" spans="1:4" ht="18.75" x14ac:dyDescent="0.2">
      <c r="A1" s="2" t="s">
        <v>217</v>
      </c>
      <c r="B1" s="3"/>
      <c r="C1" s="4"/>
      <c r="D1" s="3"/>
    </row>
    <row r="2" spans="1:4" ht="5.0999999999999996" customHeight="1" x14ac:dyDescent="0.2">
      <c r="A2" s="5"/>
      <c r="B2" s="3"/>
      <c r="C2" s="4"/>
      <c r="D2" s="3"/>
    </row>
    <row r="3" spans="1:4" x14ac:dyDescent="0.2">
      <c r="A3" s="6" t="s">
        <v>2</v>
      </c>
      <c r="B3" s="7" t="s">
        <v>3</v>
      </c>
      <c r="C3" s="7" t="s">
        <v>218</v>
      </c>
      <c r="D3" s="7" t="s">
        <v>6</v>
      </c>
    </row>
    <row r="4" spans="1:4" x14ac:dyDescent="0.2">
      <c r="A4" s="8">
        <v>1</v>
      </c>
      <c r="B4" s="9" t="s">
        <v>219</v>
      </c>
      <c r="C4" s="10">
        <v>1500</v>
      </c>
      <c r="D4" s="11" t="s">
        <v>220</v>
      </c>
    </row>
    <row r="5" spans="1:4" x14ac:dyDescent="0.2">
      <c r="A5" s="12">
        <v>2</v>
      </c>
      <c r="B5" s="13" t="s">
        <v>221</v>
      </c>
      <c r="C5" s="14">
        <v>2000</v>
      </c>
      <c r="D5" s="15" t="s">
        <v>222</v>
      </c>
    </row>
    <row r="6" spans="1:4" x14ac:dyDescent="0.2">
      <c r="A6" s="12">
        <v>3</v>
      </c>
      <c r="B6" s="13" t="s">
        <v>223</v>
      </c>
      <c r="C6" s="14">
        <v>800</v>
      </c>
      <c r="D6" s="15" t="s">
        <v>224</v>
      </c>
    </row>
    <row r="7" spans="1:4" x14ac:dyDescent="0.2">
      <c r="A7" s="12">
        <v>4</v>
      </c>
      <c r="B7" s="13" t="s">
        <v>225</v>
      </c>
      <c r="C7" s="14">
        <v>1000</v>
      </c>
      <c r="D7" s="15" t="s">
        <v>226</v>
      </c>
    </row>
    <row r="8" spans="1:4" ht="15" x14ac:dyDescent="0.2">
      <c r="A8" s="399" t="s">
        <v>205</v>
      </c>
      <c r="B8" s="399"/>
      <c r="C8" s="22">
        <f>SUM(C4:C7)</f>
        <v>5300</v>
      </c>
      <c r="D8" s="23"/>
    </row>
  </sheetData>
  <mergeCells count="1">
    <mergeCell ref="A8:B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zoomScale="85" zoomScaleNormal="85" workbookViewId="0">
      <selection activeCell="D14" sqref="D14"/>
    </sheetView>
  </sheetViews>
  <sheetFormatPr defaultRowHeight="12.75" x14ac:dyDescent="0.2"/>
  <cols>
    <col min="1" max="1" width="73.83203125" style="231" customWidth="1"/>
    <col min="2" max="2" width="13.33203125" style="231" bestFit="1" customWidth="1"/>
    <col min="3" max="3" width="9.33203125" style="231"/>
    <col min="4" max="4" width="123.1640625" style="231" bestFit="1" customWidth="1"/>
    <col min="5" max="16384" width="9.33203125" style="231"/>
  </cols>
  <sheetData>
    <row r="1" spans="1:4" x14ac:dyDescent="0.2">
      <c r="A1" s="400" t="s">
        <v>362</v>
      </c>
      <c r="B1" s="401"/>
      <c r="C1" s="402"/>
      <c r="D1" s="238" t="s">
        <v>361</v>
      </c>
    </row>
    <row r="2" spans="1:4" ht="15" customHeight="1" x14ac:dyDescent="0.2">
      <c r="A2" s="403" t="s">
        <v>329</v>
      </c>
      <c r="B2" s="404"/>
      <c r="C2" s="404"/>
      <c r="D2" s="405"/>
    </row>
    <row r="3" spans="1:4" x14ac:dyDescent="0.2">
      <c r="A3" s="239" t="s">
        <v>330</v>
      </c>
      <c r="B3" s="240">
        <v>92</v>
      </c>
      <c r="C3" s="241" t="s">
        <v>331</v>
      </c>
      <c r="D3" s="232" t="s">
        <v>363</v>
      </c>
    </row>
    <row r="4" spans="1:4" x14ac:dyDescent="0.2">
      <c r="A4" s="242" t="s">
        <v>332</v>
      </c>
      <c r="B4" s="243">
        <f>B3*3</f>
        <v>276</v>
      </c>
      <c r="C4" s="244" t="s">
        <v>331</v>
      </c>
      <c r="D4" s="233" t="s">
        <v>364</v>
      </c>
    </row>
    <row r="5" spans="1:4" x14ac:dyDescent="0.2">
      <c r="A5" s="242" t="s">
        <v>333</v>
      </c>
      <c r="B5" s="245">
        <f>B3*2*15</f>
        <v>2760</v>
      </c>
      <c r="C5" s="244" t="s">
        <v>334</v>
      </c>
      <c r="D5" s="234" t="s">
        <v>365</v>
      </c>
    </row>
    <row r="6" spans="1:4" x14ac:dyDescent="0.2">
      <c r="A6" s="242" t="s">
        <v>335</v>
      </c>
      <c r="B6" s="245">
        <f>B3*2*3</f>
        <v>552</v>
      </c>
      <c r="C6" s="244" t="s">
        <v>334</v>
      </c>
      <c r="D6" s="233" t="s">
        <v>366</v>
      </c>
    </row>
    <row r="7" spans="1:4" x14ac:dyDescent="0.2">
      <c r="A7" s="242" t="s">
        <v>336</v>
      </c>
      <c r="B7" s="243">
        <f>B3</f>
        <v>92</v>
      </c>
      <c r="C7" s="244" t="s">
        <v>331</v>
      </c>
      <c r="D7" s="233" t="s">
        <v>367</v>
      </c>
    </row>
    <row r="8" spans="1:4" x14ac:dyDescent="0.2">
      <c r="A8" s="242" t="s">
        <v>337</v>
      </c>
      <c r="B8" s="245">
        <f>'Projetos - Memória de Cálculo'!E284</f>
        <v>148826.28</v>
      </c>
      <c r="C8" s="244" t="s">
        <v>338</v>
      </c>
      <c r="D8" s="233" t="s">
        <v>378</v>
      </c>
    </row>
    <row r="9" spans="1:4" x14ac:dyDescent="0.2">
      <c r="A9" s="242" t="s">
        <v>339</v>
      </c>
      <c r="B9" s="243">
        <v>96</v>
      </c>
      <c r="C9" s="244" t="s">
        <v>331</v>
      </c>
      <c r="D9" s="233" t="s">
        <v>368</v>
      </c>
    </row>
    <row r="10" spans="1:4" x14ac:dyDescent="0.2">
      <c r="A10" s="246" t="s">
        <v>340</v>
      </c>
      <c r="B10" s="247">
        <v>98</v>
      </c>
      <c r="C10" s="248" t="s">
        <v>331</v>
      </c>
      <c r="D10" s="235" t="s">
        <v>375</v>
      </c>
    </row>
    <row r="11" spans="1:4" x14ac:dyDescent="0.2">
      <c r="A11" s="403" t="s">
        <v>341</v>
      </c>
      <c r="B11" s="404"/>
      <c r="C11" s="404"/>
      <c r="D11" s="405"/>
    </row>
    <row r="12" spans="1:4" x14ac:dyDescent="0.2">
      <c r="A12" s="249" t="s">
        <v>342</v>
      </c>
      <c r="B12" s="250">
        <f>96*50%</f>
        <v>48</v>
      </c>
      <c r="C12" s="251" t="s">
        <v>331</v>
      </c>
      <c r="D12" s="236" t="s">
        <v>369</v>
      </c>
    </row>
    <row r="13" spans="1:4" x14ac:dyDescent="0.2">
      <c r="A13" s="403" t="s">
        <v>343</v>
      </c>
      <c r="B13" s="404"/>
      <c r="C13" s="404"/>
      <c r="D13" s="405"/>
    </row>
    <row r="14" spans="1:4" x14ac:dyDescent="0.2">
      <c r="A14" s="239" t="s">
        <v>344</v>
      </c>
      <c r="B14" s="240">
        <v>30</v>
      </c>
      <c r="C14" s="241" t="s">
        <v>331</v>
      </c>
      <c r="D14" s="237" t="s">
        <v>370</v>
      </c>
    </row>
    <row r="15" spans="1:4" x14ac:dyDescent="0.2">
      <c r="A15" s="242" t="s">
        <v>345</v>
      </c>
      <c r="B15" s="243">
        <v>180</v>
      </c>
      <c r="C15" s="244" t="s">
        <v>331</v>
      </c>
      <c r="D15" s="233" t="s">
        <v>372</v>
      </c>
    </row>
    <row r="16" spans="1:4" x14ac:dyDescent="0.2">
      <c r="A16" s="242" t="s">
        <v>346</v>
      </c>
      <c r="B16" s="243">
        <f>B14*2</f>
        <v>60</v>
      </c>
      <c r="C16" s="244" t="s">
        <v>331</v>
      </c>
      <c r="D16" s="233" t="s">
        <v>371</v>
      </c>
    </row>
    <row r="17" spans="1:4" x14ac:dyDescent="0.2">
      <c r="A17" s="242" t="s">
        <v>347</v>
      </c>
      <c r="B17" s="243">
        <v>90</v>
      </c>
      <c r="C17" s="244" t="s">
        <v>331</v>
      </c>
      <c r="D17" s="233" t="s">
        <v>373</v>
      </c>
    </row>
    <row r="18" spans="1:4" x14ac:dyDescent="0.2">
      <c r="A18" s="242" t="s">
        <v>348</v>
      </c>
      <c r="B18" s="243">
        <v>180</v>
      </c>
      <c r="C18" s="244" t="s">
        <v>331</v>
      </c>
      <c r="D18" s="233" t="s">
        <v>372</v>
      </c>
    </row>
    <row r="19" spans="1:4" x14ac:dyDescent="0.2">
      <c r="A19" s="242" t="s">
        <v>349</v>
      </c>
      <c r="B19" s="243">
        <v>180</v>
      </c>
      <c r="C19" s="244" t="s">
        <v>331</v>
      </c>
      <c r="D19" s="233" t="s">
        <v>372</v>
      </c>
    </row>
    <row r="20" spans="1:4" x14ac:dyDescent="0.2">
      <c r="A20" s="242" t="s">
        <v>350</v>
      </c>
      <c r="B20" s="243">
        <v>180</v>
      </c>
      <c r="C20" s="244" t="s">
        <v>331</v>
      </c>
      <c r="D20" s="233" t="s">
        <v>372</v>
      </c>
    </row>
    <row r="21" spans="1:4" x14ac:dyDescent="0.2">
      <c r="A21" s="242" t="s">
        <v>351</v>
      </c>
      <c r="B21" s="243">
        <v>180</v>
      </c>
      <c r="C21" s="244" t="s">
        <v>331</v>
      </c>
      <c r="D21" s="233" t="s">
        <v>372</v>
      </c>
    </row>
    <row r="22" spans="1:4" x14ac:dyDescent="0.2">
      <c r="A22" s="242" t="s">
        <v>352</v>
      </c>
      <c r="B22" s="243">
        <v>180</v>
      </c>
      <c r="C22" s="244" t="s">
        <v>331</v>
      </c>
      <c r="D22" s="233" t="s">
        <v>372</v>
      </c>
    </row>
    <row r="23" spans="1:4" x14ac:dyDescent="0.2">
      <c r="A23" s="242" t="s">
        <v>353</v>
      </c>
      <c r="B23" s="243">
        <v>300</v>
      </c>
      <c r="C23" s="244" t="s">
        <v>331</v>
      </c>
      <c r="D23" s="233" t="s">
        <v>374</v>
      </c>
    </row>
    <row r="24" spans="1:4" x14ac:dyDescent="0.2">
      <c r="A24" s="242" t="s">
        <v>354</v>
      </c>
      <c r="B24" s="243">
        <v>90</v>
      </c>
      <c r="C24" s="244" t="s">
        <v>331</v>
      </c>
      <c r="D24" s="233" t="s">
        <v>373</v>
      </c>
    </row>
    <row r="25" spans="1:4" x14ac:dyDescent="0.2">
      <c r="A25" s="242" t="s">
        <v>355</v>
      </c>
      <c r="B25" s="243">
        <f>ROUND((30%*102*1.1)*4,0)</f>
        <v>135</v>
      </c>
      <c r="C25" s="244" t="s">
        <v>331</v>
      </c>
      <c r="D25" s="233" t="s">
        <v>376</v>
      </c>
    </row>
    <row r="26" spans="1:4" x14ac:dyDescent="0.2">
      <c r="A26" s="242" t="s">
        <v>356</v>
      </c>
      <c r="B26" s="243">
        <f>ROUND((30%*102*1.1)*4,0)</f>
        <v>135</v>
      </c>
      <c r="C26" s="244" t="s">
        <v>331</v>
      </c>
      <c r="D26" s="233" t="s">
        <v>376</v>
      </c>
    </row>
    <row r="27" spans="1:4" x14ac:dyDescent="0.2">
      <c r="A27" s="242" t="s">
        <v>357</v>
      </c>
      <c r="B27" s="243">
        <f>ROUND((30%*102*1.1)*4,0)</f>
        <v>135</v>
      </c>
      <c r="C27" s="244" t="s">
        <v>331</v>
      </c>
      <c r="D27" s="233" t="s">
        <v>376</v>
      </c>
    </row>
    <row r="28" spans="1:4" x14ac:dyDescent="0.2">
      <c r="A28" s="242" t="s">
        <v>358</v>
      </c>
      <c r="B28" s="243">
        <f>ROUND((30%*102*1.1)*4,0)</f>
        <v>135</v>
      </c>
      <c r="C28" s="244" t="s">
        <v>331</v>
      </c>
      <c r="D28" s="233" t="s">
        <v>376</v>
      </c>
    </row>
    <row r="29" spans="1:4" x14ac:dyDescent="0.2">
      <c r="A29" s="242" t="s">
        <v>359</v>
      </c>
      <c r="B29" s="243">
        <f>ROUND((30%*102*1.1)*4,0)</f>
        <v>135</v>
      </c>
      <c r="C29" s="244" t="s">
        <v>331</v>
      </c>
      <c r="D29" s="233" t="s">
        <v>376</v>
      </c>
    </row>
    <row r="30" spans="1:4" x14ac:dyDescent="0.2">
      <c r="A30" s="252" t="s">
        <v>360</v>
      </c>
      <c r="B30" s="253">
        <v>48</v>
      </c>
      <c r="C30" s="254" t="s">
        <v>331</v>
      </c>
      <c r="D30" s="235" t="s">
        <v>377</v>
      </c>
    </row>
  </sheetData>
  <mergeCells count="4">
    <mergeCell ref="A1:C1"/>
    <mergeCell ref="A2:D2"/>
    <mergeCell ref="A13:D13"/>
    <mergeCell ref="A11:D11"/>
  </mergeCells>
  <phoneticPr fontId="45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D11" sqref="D11"/>
    </sheetView>
  </sheetViews>
  <sheetFormatPr defaultRowHeight="12.75" x14ac:dyDescent="0.2"/>
  <cols>
    <col min="1" max="1" width="73.83203125" style="231" customWidth="1"/>
    <col min="2" max="2" width="13.33203125" style="231" bestFit="1" customWidth="1"/>
    <col min="3" max="3" width="9.33203125" style="231"/>
    <col min="4" max="4" width="123.1640625" style="231" bestFit="1" customWidth="1"/>
    <col min="5" max="16384" width="9.33203125" style="231"/>
  </cols>
  <sheetData>
    <row r="1" spans="1:4" x14ac:dyDescent="0.2">
      <c r="A1" s="400" t="s">
        <v>362</v>
      </c>
      <c r="B1" s="401"/>
      <c r="C1" s="402"/>
      <c r="D1" s="238" t="s">
        <v>361</v>
      </c>
    </row>
    <row r="2" spans="1:4" ht="15" customHeight="1" x14ac:dyDescent="0.2">
      <c r="A2" s="403" t="s">
        <v>329</v>
      </c>
      <c r="B2" s="404"/>
      <c r="C2" s="404"/>
      <c r="D2" s="405"/>
    </row>
    <row r="3" spans="1:4" x14ac:dyDescent="0.2">
      <c r="A3" s="260" t="s">
        <v>383</v>
      </c>
      <c r="B3" s="240">
        <f>92+6+4</f>
        <v>102</v>
      </c>
      <c r="C3" s="241" t="s">
        <v>331</v>
      </c>
      <c r="D3" s="232" t="s">
        <v>387</v>
      </c>
    </row>
    <row r="4" spans="1:4" x14ac:dyDescent="0.2">
      <c r="A4" s="239" t="s">
        <v>389</v>
      </c>
      <c r="B4" s="243">
        <f>92+6+4</f>
        <v>102</v>
      </c>
      <c r="C4" s="244" t="s">
        <v>331</v>
      </c>
      <c r="D4" s="233" t="s">
        <v>388</v>
      </c>
    </row>
    <row r="5" spans="1:4" x14ac:dyDescent="0.2">
      <c r="A5" s="261" t="s">
        <v>390</v>
      </c>
      <c r="B5" s="253">
        <f>92+6+4</f>
        <v>102</v>
      </c>
      <c r="C5" s="254" t="s">
        <v>331</v>
      </c>
      <c r="D5" s="259" t="s">
        <v>391</v>
      </c>
    </row>
  </sheetData>
  <mergeCells count="2">
    <mergeCell ref="A1:C1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Projetos - Memória de Cálculo</vt:lpstr>
      <vt:lpstr>Escolas - Reformas</vt:lpstr>
      <vt:lpstr>Escolas - Novas</vt:lpstr>
      <vt:lpstr>Piscinas</vt:lpstr>
      <vt:lpstr>1. Levantamentos</vt:lpstr>
      <vt:lpstr>5. Documentos Finais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Preçosx</dc:title>
  <dc:creator>barbara.menezes</dc:creator>
  <cp:lastModifiedBy>Tamires Barcellos Peron</cp:lastModifiedBy>
  <cp:lastPrinted>2023-02-13T20:34:06Z</cp:lastPrinted>
  <dcterms:created xsi:type="dcterms:W3CDTF">2022-04-08T20:42:30Z</dcterms:created>
  <dcterms:modified xsi:type="dcterms:W3CDTF">2023-07-17T20:27:11Z</dcterms:modified>
</cp:coreProperties>
</file>