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quant" sheetId="1" r:id="rId1"/>
  </sheets>
  <definedNames>
    <definedName name="_xlfn.IFERROR" hidden="1">#NAME?</definedName>
    <definedName name="_xlfn.STDEV.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<sst xmlns="http://schemas.openxmlformats.org/spreadsheetml/2006/main" count="2601" uniqueCount="1470">
  <si>
    <t>ITEM</t>
  </si>
  <si>
    <t>DESCRIÇÃO</t>
  </si>
  <si>
    <t>UNID.</t>
  </si>
  <si>
    <t>1.1</t>
  </si>
  <si>
    <t>1.2</t>
  </si>
  <si>
    <t>2.1</t>
  </si>
  <si>
    <t>2.2</t>
  </si>
  <si>
    <t>L</t>
  </si>
  <si>
    <t>UN</t>
  </si>
  <si>
    <t>M3</t>
  </si>
  <si>
    <t>KG</t>
  </si>
  <si>
    <t>M</t>
  </si>
  <si>
    <t>M2</t>
  </si>
  <si>
    <t>QUANT.</t>
  </si>
  <si>
    <t>CAIXA ENTERRADA ELÉTRICA RETANGULAR, EM ALVENARIA COM TIJOLOS CERÂMICOS MACIÇOS, FUNDO COM BRITA, DIMENSÕES INTERNAS: 1X1X0,6 M. AF_12/2020</t>
  </si>
  <si>
    <t xml:space="preserve">UN    </t>
  </si>
  <si>
    <t xml:space="preserve">M2    </t>
  </si>
  <si>
    <t xml:space="preserve">M     </t>
  </si>
  <si>
    <t xml:space="preserve">KG    </t>
  </si>
  <si>
    <t xml:space="preserve">MES   </t>
  </si>
  <si>
    <t xml:space="preserve">MXMES </t>
  </si>
  <si>
    <t>PLACA DE OBRA (PARA CONSTRUCAO CIVIL) EM CHAPA GALVANIZADA *N. 22*, ADESIVADA</t>
  </si>
  <si>
    <t>1.2.1</t>
  </si>
  <si>
    <t>1.2.2</t>
  </si>
  <si>
    <t>LOCACAO DE ANDAIME METALICO TUBULAR DE ENCAIXE, TIPO DE TORRE, COM LARGURADE 1 ATE 1,5 M E ALTURA DE *1,00* M (INCLUSO SAPATAS FIXAS OU RODIZIOS)</t>
  </si>
  <si>
    <t>1.1.1</t>
  </si>
  <si>
    <t>DOCUMENTO DE RESPONSABILIDADE TÉCNICA</t>
  </si>
  <si>
    <t>1.2.3</t>
  </si>
  <si>
    <t>1.2.4</t>
  </si>
  <si>
    <t>1.2.5</t>
  </si>
  <si>
    <t>1.2.6</t>
  </si>
  <si>
    <t>ADMINISTRAÇÃO LOCAL</t>
  </si>
  <si>
    <t>TAPUME COM COMPENSADO DE MADEIRA</t>
  </si>
  <si>
    <t>AS BUILT</t>
  </si>
  <si>
    <t>LOCACAO DE CONTAINER 2,30 X 4,30 M, ALT. 2,50 M, PARA SANITARIO, COM 3 BACIAS, 4 CHUVEIROS, 1 LAVATORIO E 1 MICTORIO</t>
  </si>
  <si>
    <t>LOCACAO DE CONTAINER 2,30 X 6,00 M, ALT. 2,50 M, PARA ESCRITORIO E DEPOSITO, SEM DIVISORIAS INTERNAS E SEM SANITARIO</t>
  </si>
  <si>
    <t>LIMPEZA DA OBRA</t>
  </si>
  <si>
    <t>SERVIÇOS FINAIS</t>
  </si>
  <si>
    <t>ADMINISTRAÇÃO LOCAL, SERVIÇOS PRELIMINARES, PROVISÓRIOS E DEMOLIÇÕES</t>
  </si>
  <si>
    <t>SPDA</t>
  </si>
  <si>
    <t>MINICAPTOR 3/4” X 1/4” X 600MM</t>
  </si>
  <si>
    <t>TERMINAL 1 FURO 1 COMPRESSÃO PARA CABO 50MM²</t>
  </si>
  <si>
    <t>TERMINAL 1 FURO 1 COMPRESSÃO PARA CABO 35MM²</t>
  </si>
  <si>
    <t>CONECTOR COM INTERFACE BIMETÁLICA ENTRE CONDUTORES CHATOS E REDONDOS</t>
  </si>
  <si>
    <t>PRESILHA DE ALUMINIO PARA BARRA CHATA 7/8” X 1/8”</t>
  </si>
  <si>
    <t>CAIXA DE EQUIPOTENCIALIZAÇÃO COM 9 TERMINAIS PARA USO INTERNO E EXTERNO - 380 X 320 X 175MM - EM AÇO COM FLANGE INFERIOR, VEDAÇÃO NA PORTA E ACABAMENTO EM EPÓXI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</si>
  <si>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</si>
  <si>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</si>
  <si>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</si>
  <si>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</si>
  <si>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</si>
  <si>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</si>
  <si>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</si>
  <si>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</si>
  <si>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</si>
  <si>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</si>
  <si>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</si>
  <si>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</si>
  <si>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</si>
  <si>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</si>
  <si>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</si>
  <si>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</si>
  <si>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</si>
  <si>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</si>
  <si>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</si>
  <si>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</si>
  <si>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</si>
  <si>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</si>
  <si>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</si>
  <si>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2.27</t>
  </si>
  <si>
    <t>2.28</t>
  </si>
  <si>
    <t>2.29</t>
  </si>
  <si>
    <t>2.30</t>
  </si>
  <si>
    <t>5.1</t>
  </si>
  <si>
    <t>5.2</t>
  </si>
  <si>
    <t>5.3</t>
  </si>
  <si>
    <t>EMENDA NA EXTREMIDADE PRÉ-FORMADA BARRA CHATA ALUMÍNIO</t>
  </si>
  <si>
    <t>PARA-RAIO TIPO SIMPLES - CAPTOR TIPO FRANKLIN 2 DESCIDAS, INCLUSO BASE METALICA 2", MASTRO 6M 2" SIMPLES, ESTAIAMENTO E SINALIZADORES</t>
  </si>
  <si>
    <t>PARA-RAIO TIPO BANDEIRA - CAPTOR TIPO FRANKLIN 1 DESCIDA, INCLUSO APOIO METALICO 2", MASTRO 6M 2" BANDEIRA, ESTAIAMENTO E SINALIZADORES</t>
  </si>
  <si>
    <t>SUPORTE FIXADOR COLÁVEL ADERIBLOCO AFASTAMENTO 40MM, PARAFUSO E PORCA INOX Ø 1/4”, INCLUSO ADESIVO EPOXI</t>
  </si>
  <si>
    <t>ELETRODUTO PVC Ø 2”, INCLUSO LUVAS E ABRAÇADEIRAS TIPO D - FORNECIMENTO E INSTALAÇÃO EM PAREDE</t>
  </si>
  <si>
    <t>ELETRODUTO PVC Ø 1”, INCLUSO LUVAS E ABRAÇADEIRAS TIPO D - FORNECIMENTO E INSTALAÇÃO EM PAREDE</t>
  </si>
  <si>
    <t>CURVA CURTA PVC 90º ROSCA Ø 1”</t>
  </si>
  <si>
    <t>PLACA DE ADVERTÊNCIA DE PVC 11X18CM, FIXADA NA ESTRUTURA</t>
  </si>
  <si>
    <t>CAIXA DE INSPEÇÃO EM ALVENARIA MACIÇA 50x50x60cm INCLUSO TAMPA EM CONCRETO E=10cm COM REQUADRO METALICO</t>
  </si>
  <si>
    <t>GRAMPO EM ALUMINIO PARA CONEXÃO ENTRE BARRAS CHATAS DE ALUMÍNIO ATÉ 28MM DE LARGURA</t>
  </si>
  <si>
    <t>HASTE DE ATERRAMENTO DE AÇO COBREADO Ø3/4 X3M X 254 MICRAS DE REVESTIMENTO</t>
  </si>
  <si>
    <t>BARRA CHATA CONDUTORA EM ALUMÍNIO SEM FUROS 7/8” X 1/8” (70MM²) - FORNECIMENTO E PARAFUSADO PAREDE</t>
  </si>
  <si>
    <t>CURVA HORIZONTAL 90° DE BARRA CHATA EM ALUMÍNIO 7/8” X 1/8” X 300MM (70MM²) - SEM FUROS</t>
  </si>
  <si>
    <t>CURVA VERTICAL 90° DE BARRA CHATA EM ALUMÍNIO 7/8” X 1/8” X 300MM (70MM²) - SEM FUROS</t>
  </si>
  <si>
    <t>CORDOALHA FLEXÍVEL DE COBRE ESTANHADO (JUMPERS) 25 X 500MM - C/ 4 FUROS Ø 11MM</t>
  </si>
  <si>
    <t>CAIXA DE INSPEÇÃO EM POLIAMIDA 123 x 158 x 87 mm BOCAL Ø 1″ (DN 32)</t>
  </si>
  <si>
    <t>CARTUCHO PARA SOLDA EXOTERMICA 90G, INCLUSO DISCO E IGNITOR</t>
  </si>
  <si>
    <t xml:space="preserve">UN </t>
  </si>
  <si>
    <t>3.1</t>
  </si>
  <si>
    <t>3.2</t>
  </si>
  <si>
    <t>4.1</t>
  </si>
  <si>
    <t>INSTALAÇÕES ELÉTRICAS</t>
  </si>
  <si>
    <t>SENSOR DE PRESENÇA COM FOTOCÉLULA, FIXAÇÃO EM TETO - FORNECIMENTO E INSTALAÇÃO</t>
  </si>
  <si>
    <t>LUMINÁRIAS</t>
  </si>
  <si>
    <t>4.2</t>
  </si>
  <si>
    <t>6.1</t>
  </si>
  <si>
    <t>6.2</t>
  </si>
  <si>
    <t>REATERRO MANUAL DE VALAS COM COMPACTAÇÃO MECANIZADO</t>
  </si>
  <si>
    <t>ELETRODUTO EM PVC Ø3/4" - FORNECIMENTO E INSTALAÇÃO</t>
  </si>
  <si>
    <t>CABO FLEXÍVEL, NÃO HALOGENADO, ISOLAÇÃO EPR 0,6/1KV, Ø 10,0MM2 - FORNECIMENTO E INSTALAÇÃO</t>
  </si>
  <si>
    <t>CABO FLEXÍVEL, NÃO HALOGENADO, ISOLAÇÃO EPR 0,6/1KV, Ø 16,0MM2 - FORNECIMENTO E INSTALAÇÃO</t>
  </si>
  <si>
    <t>CABO FLEXÍVEL, NÃO HALOGENADO, ISOLAÇÃO EPR 0,6/1KV, Ø 25,0MM2 - FORNECIMENTO E INSTALAÇÃO</t>
  </si>
  <si>
    <t>CABO FLEXÍVEL, NÃO HALOGENADO, ISOLAÇÃO EPR 0,6/1KV, Ø 35,0MM2 - FORNECIMENTO E INSTALAÇÃO</t>
  </si>
  <si>
    <t>CABO FLEXÍVEL, NÃO HALOGENADO, ISOLAÇÃO EPR 0,6/1KV, Ø 50,0MM2 - FORNECIMENTO E INSTALAÇÃO</t>
  </si>
  <si>
    <t>CABO FLEXÍVEL, NÃO HALOGENADO, ISOLAÇÃO EPR 0,6/1KV, Ø 70,0MM2 - FORNECIMENTO E INSTALAÇÃO</t>
  </si>
  <si>
    <t>CABO DE COBRE PP 3X1,5MM² 750V - FORNECIMENTO E INSTALAÇÃO</t>
  </si>
  <si>
    <t>ELETRODUTO EM PVC Ø1" - FORNECIMENTO E INSTALAÇÃO</t>
  </si>
  <si>
    <t>CONDUITE AMARELA CORRUGADA DE 3/4" - FORNECIMENTO E INSTALAÇÃO</t>
  </si>
  <si>
    <t>CONDUITE AMARELA CORRUGADA DE 1" - FORNECIMENTO E INSTALAÇÃO</t>
  </si>
  <si>
    <t>CONDUITE LARANJA CORRUGADA REFORÇADA DE 3/4" - FORNECIMENTO E INSTALAÇÃO</t>
  </si>
  <si>
    <t>CONDUITE LARANJA CORRUGADA REFORÇADA DE 1" - FORNECIMENTO E INSTALAÇÃO</t>
  </si>
  <si>
    <t>PERFILADO PERFURADO SIMPLES 38 X 38 MM - FORNECIMENTO E INSTALAÇÃO</t>
  </si>
  <si>
    <t>SAÍDA DE PERFILADO PARA ELETRODUTO DE Ø3/4", INCLUSO PARAFUSO - FORNECIMENTO E INSTALAÇÃO</t>
  </si>
  <si>
    <t>SAÍDA DE PERFILADO PARA ELETRODUTO DE Ø1", INCLUSO PARAFUSO - FORNECIMENTO E INSTALAÇÃO</t>
  </si>
  <si>
    <t>EMENDA RETA PARA PERFILADO 38X38MM, INCLUSO PARAFUSO - FORNECIMENTO E INSTALAÇÃO</t>
  </si>
  <si>
    <t>EMENDA L PARA PERFILADO 38X38MM, INCLUSO PARAFUSO - FORNECIMENTO E INSTALAÇÃO</t>
  </si>
  <si>
    <t>EMENDA T PARA PERFILADO 38X38MM, INCLUSO PARAFUSO - FORNECIMENTO E INSTALAÇÃO</t>
  </si>
  <si>
    <t>EMENDA X PARA PERFILADO 38X38MM, INCLUSO PARAFUSO - FORNECIMENTO E INSTALAÇÃO</t>
  </si>
  <si>
    <t>GANCHO CURTO PARA PERFILADO 38X38MM, INCLUSO PARAFUSO - FORNECIMENTO E INSTALAÇÃO</t>
  </si>
  <si>
    <t>ELETROCALHA PERFURADA TIPO U 150X50MM, INCLUSO EMENDA INTERNA E PARAFUSO - FORNECIMENTO E INSTALAÇÃO</t>
  </si>
  <si>
    <t>ELETROCALHA PERFURADA TIPO U 100X100MM, INCLUSO EMENDA INTERNA E PARAFUSO - FORNECIMENTO E INSTALAÇÃO</t>
  </si>
  <si>
    <t>ELETROCALHA PERFURADA TIPO U 350X250MM, INCLUSO EMENDA INTERNA E PARAFUSO - FORNECIMENTO E INSTALAÇÃO</t>
  </si>
  <si>
    <t>ELETROCALHA PERFURADA TIPO U 600X200MM, INCLUSO EMENDA INTERNA E PARAFUSO - FORNECIMENTO E INSTALAÇÃO</t>
  </si>
  <si>
    <t>CURVA 90 GRAUS PARA ELETROCALHA METÁLICA 150X50MM, INCLUSO PARAFUSO - FORNECIMENTO E INSTALAÇÃO</t>
  </si>
  <si>
    <t>BASE INTERNA PARA PERFILADO 38X38MM COM 1 FURO, INCLUSO PARAFUSO - FORNECIMENTO E INSTALAÇÃO</t>
  </si>
  <si>
    <t>CONDULETE DE ALUMÍNIO Ø1" COM TAMPA CEGA E FIXAÇÕES - FORNECIMENTO E INSTALAÇÃO</t>
  </si>
  <si>
    <t>CONDULETE DE ALUMÍNIO Ø1.1/4" COM TAMPA CEGA E FIXAÇÕES - FORNECIMENTO E INSTALAÇÃO</t>
  </si>
  <si>
    <t>CONDULETE DE ALUMÍNIO Ø1.1/2" COM TAMPA CEGA E FIXAÇÕES - FORNECIMENTO E INSTALAÇÃO</t>
  </si>
  <si>
    <t>CONDULETE DE ALUMÍNIO Ø2" COM TAMPA CEGA E FIXAÇÕES - FORNECIMENTO E INSTALAÇÃO</t>
  </si>
  <si>
    <t>CONDULETE DE ALUMÍNIO Ø3" COM TAMPA CEGA E FIXAÇÕES - FORNECIMENTO E INSTALAÇÃO</t>
  </si>
  <si>
    <t>BOX RETO DE 3/4" COM ARRUELA - FORNECIMENTO E INSTALAÇÃO</t>
  </si>
  <si>
    <t>BOX RETO DE 1" COM ARRUELA - FORNECIMENTO E INSTALAÇÃO</t>
  </si>
  <si>
    <t>BOX RETO DE 2" COM ARRUELA - FORNECIMENTO E INSTALAÇÃO</t>
  </si>
  <si>
    <t>CAIXA DE PVC 4"X4" FUNDO FIXO - FORNECIMENTO E INSTALAÇÃO</t>
  </si>
  <si>
    <t>CAIXA METÁLICA 4"X4" NO PISO - FORNECIMENTO E INSTALAÇÃO</t>
  </si>
  <si>
    <t>TOMADA SIMPLES COM TAMPA E SUPORTE COM MODULO 2P+T 20A - FORNECIMENTO E INSTALAÇÃO EM CAIXA 4X2 DE SOBREPOR</t>
  </si>
  <si>
    <t>INTERRUPTOR SIMPLES (1 TECLA BIPOLAR 10A 250V) - FORNECIMENTO E INSTALAÇÃO EM CAIXA 4X2 DE SOBREPOR</t>
  </si>
  <si>
    <t>INTERRUPTOR DUPLO (1 TECLA SIMPLES + 1 TECLA HOTEL) - FORNECIMENTO E INSTALAÇÃO EM CAIXA 4X2 DE SOBREPOR</t>
  </si>
  <si>
    <t>INTERRUPTOR SIMPLES (1 TECLA SIMPLES) + TOMADA SIMPLES (1 MODULO 2P+T 20A) - FORNECIMENTO E INSTALAÇÃO EM CAIXA 4X2 DE SOBREPOR</t>
  </si>
  <si>
    <t>TOMADA (1 MODULO 2P+T 10A 250V) COM SUPORTE E PLACA - FORNECIMENTO E INSTALAÇÃO EM CAIXA 100X50MM DE EMBUTIR</t>
  </si>
  <si>
    <t>INTERRUPTOR (1 TECLA SIMPLES 10A 250V) COM SUPORTE E PLACA - FORNECIMENTO E INSTALAÇÃO EM CAIXA 100X50MM DE EMBUTIR</t>
  </si>
  <si>
    <t xml:space="preserve">INTERRUPTOR (2 TECLAS SIMPLES 10A 250V) COM SUPORTE E PLACA - FORNECIMENTO E INSTALAÇÃO EM CAIXA 100X50MM DE EMBUTIR </t>
  </si>
  <si>
    <t>INTERRUPTOR (3 TECLAS SIMPLES 10A 250V) COM SUPORTE E PLACA - FORNECIMENTO E INSTALAÇÃO EM CAIXA 100X50MM  DE EMBUTIR</t>
  </si>
  <si>
    <t>INTERRUPTOR DUPLO (2 TECLAS HOTEL) - FORNECIMENTO E INSTALAÇÃO EM CAIXA 4X2 DE SOBREPOR</t>
  </si>
  <si>
    <t xml:space="preserve">TOMADA PISO (2 MODULOS 20A) COM PLACA DE ALUMÍNIO POLIDA - FORNECIMENTO E INSTALAÇÃO EM CAIXA 4X4 NO PISO </t>
  </si>
  <si>
    <t xml:space="preserve">TOMADA PISO (1 MODULO 20A) COM PLACA DE ALUMÍNIO POLIDA - FORNECIMENTO E INSTALAÇÃO EM CAIXA 4X4 NO PISO </t>
  </si>
  <si>
    <t>TOMADA  DUPLA COM TAMPA E SUPORTE COM MODULOS 2P+T 20A - FORNECIMENTO E INSTALAÇÃO EM CAIXA 4X2 DE SOBREPOR</t>
  </si>
  <si>
    <t>TAMPA CEGA EM ALUMINIO PARA CONDULETE 3/4" - FORNECIMENTO E INSTALAÇÃO EM CAIXA 4X2 DE SOBREPOR</t>
  </si>
  <si>
    <t>CHAVE INTERRUPTOR CS-301C S/SS 10A BIPOLAR - FORNECIMENTO E INSTALAÇÃO</t>
  </si>
  <si>
    <t>MARCADOR MHG2/5 AMARELO ESCRITO EM PRETO</t>
  </si>
  <si>
    <t>RELÉ TÉRMICO (SOBRECARGA) PARA CONTACTORA TRIFASICA 16A - FORNECIMENTO E INSTALAÇÃO</t>
  </si>
  <si>
    <t>RELÉ FALTA DE FASE/SEQUENCIA DE FASE TRIFASICO 220V - FORNECIMENTO E INSTALAÇÃO</t>
  </si>
  <si>
    <t>TIMER DIGITAL PARA TRILHO DIN - FORNECIMENTO E INSTALAÇÃO</t>
  </si>
  <si>
    <t>CHAVE SELETORA 3 POSIÇÕES (MANUAL - 0 - AUTOMÁTICO) - FORNECIMENTO E INSTALAÇÃO</t>
  </si>
  <si>
    <t>SINALEIRO VERDE PARA QUADRO DE COMANDO 127V - FORNECIMENTO E INSTALAÇÃO</t>
  </si>
  <si>
    <t>CONTATOR TRIFASICA 16A COM 1NA - FORNECIMENTO E INSTALAÇÃO</t>
  </si>
  <si>
    <t>CONECTOR GENÉRICO PARA CABO 10,0MM² - FORNECIMENTO E INSTALAÇÃO</t>
  </si>
  <si>
    <t>CONECTOR GENÉRICO PARA CABO 16,0MM² - FORNECIMENTO E INSTALAÇÃO</t>
  </si>
  <si>
    <t>CONECTOR GENÉRICO PARA CABO 25,0MM² - FORNECIMENTO E INSTALAÇÃO</t>
  </si>
  <si>
    <t>CONECTOR GENÉRICO PARA CABO 35,0MM² - FORNECIMENTO E INSTALAÇÃO</t>
  </si>
  <si>
    <t>CONECTOR GENÉRICO PARA CABO 50,0MM² - FORNECIMENTO E INSTALAÇÃO</t>
  </si>
  <si>
    <t>CAIXA DE PASSAGEM ESTAMPADA E ESMALTADA 4X2, DE EMBUTIR EM PAREDE DE ALVENARIA - FORNECIMENTO E INSTALAÇÃO</t>
  </si>
  <si>
    <t>TAMPA CEGA EM PVC PARA CAIXA DE PVC 4"X4" FUNDO FIXO - FORNECIMENTO E INSTALAÇÃO</t>
  </si>
  <si>
    <t>CONDULETE DE ALUMÍNIO Ø3/4" COM FIXAÇÕES - FORNECIMENTO E INSTALAÇÃO</t>
  </si>
  <si>
    <t>ELETRODUTO EM ACO GALVANIZADO Ø1 1/4" SEMI-PESADO, INCLUSO ABRAÇADEIRA E LUVA - FORNECIMENTO E INSTALAÇÃO</t>
  </si>
  <si>
    <t>ELETRODUTO EM ACO GALVANIZADO Ø1 1/2" SEMI-PESADO, INCLUSO ABRAÇADEIRA E LUVA - FORNECIMENTO E INSTALAÇÃO</t>
  </si>
  <si>
    <t>ELETRODUTO EM ACO GALVANIZADO Ø2" PESADO, INCLUSO ABRAÇADEIRA E LUVA - FORNECIMENTO E INSTALAÇÃO</t>
  </si>
  <si>
    <t>ELETRODUTO EM ACO GALVANIZADO Ø3" PESADO, INCLUSO ABRAÇADEIRA E LUVA - FORNECIMENTO E INSTALAÇÃO</t>
  </si>
  <si>
    <t>CURVA PARA ELETRODUTO FERRO GALVANIZADO Ø3/4" - FORNECIMENTO E INSTALAÇÃO</t>
  </si>
  <si>
    <t>CURVA PARA ELETRODUTO FERRO GALVANIZADO Ø1" - FORNECIMENTO E INSTALAÇÃO</t>
  </si>
  <si>
    <t>CABO FLEXÍVEL, NÃO HALOGENADO, ISOLAÇÃO PVC/A 750V, Ø 2,5MM2 - FORNECIMENTO E INSTALAÇÃO</t>
  </si>
  <si>
    <t>CABO FLEXÍVEL, NÃO HALOGENADO, ISOLAÇÃO PVC/A 750V, Ø 4,0MM2 - FORNECIMENTO E INSTALAÇÃO</t>
  </si>
  <si>
    <t>CABO FLEXÍVEL, NÃO HALOGENADO, ISOLAÇÃO PVC/A 750V, Ø 10,0MM2 - FORNECIMENTO E INSTALAÇÃO</t>
  </si>
  <si>
    <t>CABO FLEXÍVEL, NÃO HALOGENADO, ISOLAÇÃO EPR 0,6/1KV, Ø 95,0MM2 - FORNECIMENTO E INSTALAÇÃO</t>
  </si>
  <si>
    <t>CABO FLEXÍVEL, NÃO HALOGENADO, ISOLAÇÃO EPR 0,6/1KV, Ø 120,0MM2 - FORNECIMENTO E INSTALAÇÃO</t>
  </si>
  <si>
    <t>CABO FLEXÍVEL, NÃO HALOGENADO, ISOLAÇÃO EPR 0,6/1KV, Ø 150,0MM2 - FORNECIMENTO E INSTALAÇÃO</t>
  </si>
  <si>
    <t>2.31</t>
  </si>
  <si>
    <t>PISO DE CONCRETO COM CONCRETO MOLDADO IN LOCO, USINADO, ACABAMENTO CONVENCIONAL, NÃO ARMADO</t>
  </si>
  <si>
    <t>ESCAVAÇÃO MANUAL DE VALA PARA CABEAMENTO DO ATERRAMENTO, LARGURA 30CM E PROFUNDIDADE 60CM</t>
  </si>
  <si>
    <t>DEMOLIÇÃO DE PISO DE CONCRETO DE FORMA MECANICA</t>
  </si>
  <si>
    <t>FIXAÇÃO DE ELETROCALHA 150X50MM NO TETO COM BARRA ROSCADA E SUPORTE TIPO B</t>
  </si>
  <si>
    <t>FIXAÇÃO DE ELETROCALHA 100X100MM NO TETO COM BARRA ROSCADA E SUPORTE TIPO B</t>
  </si>
  <si>
    <t>FIXAÇÃO DE ELETROCALHA 350X250MM NO TETO COM BARRAS ROSCADA E SUPORTE DE PERFILADO</t>
  </si>
  <si>
    <t>FIXAÇÃO DE ELETROCALHA 600X200MM NO TETO COM BARRAS ROSCADA E SUPORTE DE PERFILADO</t>
  </si>
  <si>
    <t>2.26</t>
  </si>
  <si>
    <t>QUADROS ELÉTRICOS</t>
  </si>
  <si>
    <t>01 - QUADRO DE DISTRIBUIÇÃO DE FORÇA E LUZ A - TÉRREO</t>
  </si>
  <si>
    <t>DISJUNTOR TRIPOLAR TIPO DIN, CORRENTE NOMINAL DE 40A - FORNECIMENTO E INSTALAÇÃO</t>
  </si>
  <si>
    <t>DISJUNTOR BIPOLAR TIPO DIN, CORRENTE NOMINAL DE 10A - FORNECIMENTO E INSTALAÇÃO</t>
  </si>
  <si>
    <t>DISJUNTOR BIPOLAR TIPO DIN, CORRENTE NOMINAL DE 6A - FORNECIMENTO E INSTALAÇÃO</t>
  </si>
  <si>
    <t>DISJUNTOR MONOPOLAR TIPO DIN, CORRENTE NOMINAL DE 10A - FORNECIMENTO E INSTALAÇÃO</t>
  </si>
  <si>
    <t>DISJUNTOR MONOPOLAR TIPO DIN, CORRENTE NOMINAL DE 6A - FORNECIMENTO E INSTALAÇÃO</t>
  </si>
  <si>
    <t>02 - QUADRO DE DISTRIBUIÇÃO DE FORÇA E LUZ B - TÉRREO</t>
  </si>
  <si>
    <t>DISJUNTOR TRIPOLAR TIPO DIN, CORRENTE NOMINAL DE 10A - FORNECIMENTO E INSTALAÇÃO</t>
  </si>
  <si>
    <t>03 - QUADRO DE DISTRIBUIÇÃO DE FORÇA E LUZ C - TÉRREO</t>
  </si>
  <si>
    <t>04 - QUADRO DE DISTRIBUIÇÃO DE FORÇA E LUZ D - TÉRREO</t>
  </si>
  <si>
    <t>DISJUNTOR TRIPOLAR TIPO DIN, CORRENTE NOMINAL DE 50A - FORNECIMENTO E INSTALAÇÃO</t>
  </si>
  <si>
    <t>DISJUNTOR TRIPOLAR TIPO DIN, CORRENTE NOMINAL DE 16A - FORNECIMENTO E INSTALAÇÃO</t>
  </si>
  <si>
    <t>05 - QUADRO DE DISTRIBUIÇÃO DE FORÇA E LUZ FO - TÉRREO</t>
  </si>
  <si>
    <t>DISJUNTOR BIPOLAR TIPO DIN, CORRENTE NOMINAL DE 32A - FORNECIMENTO E INSTALAÇÃO</t>
  </si>
  <si>
    <t>DISJUNTOR MONOPOLAR TIPO DIN, CORRENTE NOMINAL DE 16A - FORNECIMENTO E INSTALAÇÃO</t>
  </si>
  <si>
    <t>06 - QUADRO DE DISTRIBUIÇÃO DE FORÇA E LUZ H - TÉRREO</t>
  </si>
  <si>
    <t>DISJUNTOR TRIPOLAR TIPO DIN, CORRENTE NOMINAL DE 63A - FORNECIMENTO E INSTALAÇÃO</t>
  </si>
  <si>
    <t>DISJUNTOR TRIPOLAR TIPO DIN, CORRENTE NOMINAL DE 32A - FORNECIMENTO E INSTALAÇÃO</t>
  </si>
  <si>
    <t>DISJUNTOR TRIPOLAR TIPO DIN, CORRENTE NOMINAL DE 6A - FORNECIMENTO E INSTALAÇÃO</t>
  </si>
  <si>
    <t>07 - QUADRO DE DISTRIBUIÇÃO DE FORÇA E LUZ S - TÉRREO</t>
  </si>
  <si>
    <t>DISJUNTOR BIPOLAR TIPO DIN, CORRENTE NOMINAL DE 50A - FORNECIMENTO E INSTALAÇÃO</t>
  </si>
  <si>
    <t>08 - QUADRO DE DISTRIBUIÇÃO DE FORÇA E LUZ T - TÉRREO</t>
  </si>
  <si>
    <t>DISJUNTOR BIPOLAR TIPO DIN, CORRENTE NOMINAL DE 16A - FORNECIMENTO E INSTALAÇÃO</t>
  </si>
  <si>
    <t>09 - QUADRO DE DISTRIBUIÇÃO DE FORÇA E LUZ  BOMBAS - TÉRREO</t>
  </si>
  <si>
    <t>10 - QUADRO DE DISTRIBUIÇÃO DE FORÇA E LUZ  CINEMA - TÉRREO</t>
  </si>
  <si>
    <t>DISJUNTOR TRIPOLAR TIPO DIN, CORRENTE NOMINAL DE 80A - FORNECIMENTO E INSTALAÇÃO</t>
  </si>
  <si>
    <t>DISJUNTOR TRIPOLAR TIPO DIN, CORRENTE NOMINAL DE 20A - FORNECIMENTO E INSTALAÇÃO</t>
  </si>
  <si>
    <t>11 - QUADRO DE DISTRIBUIÇÃO DE FORÇA E LUZ  CHAMINÉ - TÉRREO</t>
  </si>
  <si>
    <t>12 - QUADRO DE DISTRIBUIÇÃO DE FORÇA E LUZ  2P- SEG PAV</t>
  </si>
  <si>
    <t>13 - QUADRO DE DISTRIBUIÇÃO DE FORÇA E LUZ  209 - C - SEG PAV</t>
  </si>
  <si>
    <t>14 - QUADRO DE DISTRIBUIÇÃO DE FORÇA E LUZ  209 - S - SEG PAV</t>
  </si>
  <si>
    <t>DISJUNTOR TRIPOLAR TIPO DIN, CORRENTE NOMINAL DE 32A - FORNECIMENTO E INSTALAÇÃO.</t>
  </si>
  <si>
    <t>15 - QUADRO DE DISTRIBUIÇÃO DE FORÇA E LUZ  209 - SEG PAV</t>
  </si>
  <si>
    <t>16 - QUADRO DE DISTRIBUIÇÃO DE FORÇA E LUZ  3P1 - TERC PAV</t>
  </si>
  <si>
    <t>DISJUNTOR TRIPOLAR TIPO DIN, CORRENTE NOMINAL DE 25A - FORNECIMENTO E INSTALAÇÃO</t>
  </si>
  <si>
    <t>17 - QUADRO DE DISTRIBUIÇÃO DE FORÇA E LUZ  CD 31- TERC PAV</t>
  </si>
  <si>
    <t>18 - QUADRO DE DISTRIBUIÇÃO DE FORÇA E LUZ  CD 32- TERC PAV</t>
  </si>
  <si>
    <t>DISJUNTOR BIPOLAR TIPO DIN, CORRENTE NOMINAL DE 25A - FORNECIMENTO E INSTALAÇÃO</t>
  </si>
  <si>
    <t>19 - QUADRO DE DISTRIBUIÇÃO DE FORÇA E LUZ  CD 33- TERC PAV</t>
  </si>
  <si>
    <t>20- QUADRO DE DISTRIBUIÇÃO DE FORÇA E LUZ  309- TERC PAV</t>
  </si>
  <si>
    <t>21- QUADRO DE DISTRIBUIÇÃO DE FORÇA E LUZ  309-C  TERC PAV</t>
  </si>
  <si>
    <t>DISJUNTOR MONOPOLAR TIPO DIN, CORRENTE NOMINAL DE 20A - FORNECIMENTO E INSTALAÇÃO</t>
  </si>
  <si>
    <t>22- QUADRO DE DISTRIBUIÇÃO DE FORÇA E LUZ  309-S  TERC PAV</t>
  </si>
  <si>
    <t>22.1 - QUADRO DE DISTRIBUIÇÃO DE FORÇA E LUZ  3P2 - TERC PAV</t>
  </si>
  <si>
    <t>23- QUADRO DE DISTRIBUIÇÃO DE FORÇA E LUZ  4P  QUARTO PAV</t>
  </si>
  <si>
    <t>24- QUADRO DE DISTRIBUIÇÃO DE FORÇA E LUZ  4P2  QUARTO PAV</t>
  </si>
  <si>
    <t>24.1- QUADRO DE DISTRIBUIÇÃO DE FORÇA E LUZ  40S  QUARTO PAV</t>
  </si>
  <si>
    <t>24.2- QUADRO DE DISTRIBUIÇÃO DE FORÇA E LUZ  REST  QUARTO PAV</t>
  </si>
  <si>
    <t>24.3- QUADRO DE DISTRIBUIÇÃO DE FORÇA E LUZ  401  QUARTO PAV</t>
  </si>
  <si>
    <t>24.4- QUADRO DE DISTRIBUIÇÃO DE FORÇA E LUZ  402  QUARTO PAV</t>
  </si>
  <si>
    <t>25- QUADRO DE DISTRIBUIÇÃO DE FORÇA E LUZ  QD AC1 - QUINTO PAV</t>
  </si>
  <si>
    <t>DISJUNTOR TRIPOLAR TIPO DIN, CORRENTE NOMINAL DE 150A - FORNECIMENTO E INSTALAÇÃO</t>
  </si>
  <si>
    <t>DISJUNTOR BIPOLAR TIPO DIN, CORRENTE NOMINAL DE 40A - FORNECIMENTO E INSTALAÇÃO</t>
  </si>
  <si>
    <t>26- QUADRO DE DISTRIBUIÇÃO DE FORÇA E LUZ  QD AC2 - QUINTO PAV</t>
  </si>
  <si>
    <t>27- QUADRO DE DISTRIBUIÇÃO DE FORÇA E LUZ  QD AC3 - QUINTO PAV</t>
  </si>
  <si>
    <t>28- QUADRO DE DISTRIBUIÇÃO DE FORÇA E LUZ  5P - QUINTO PAV</t>
  </si>
  <si>
    <t>DISJUNTOR BIPOLAR TIPO DIN, CORRENTE NOMINAL DE 20A - FORNECIMENTO E INSTALAÇÃO</t>
  </si>
  <si>
    <t>28.1- QUADRO DE DISTRIBUIÇÃO DE FORÇA E LUZ  AC3B - QUINTO PAV</t>
  </si>
  <si>
    <t>28.2- QUADRO DE DISTRIBUIÇÃO DE FORÇA E LUZ  501- QUINTO PAV</t>
  </si>
  <si>
    <t>28.3- QUADRO DE DISTRIBUIÇÃO DE FORÇA E LUZ  502- QUINTO PAV</t>
  </si>
  <si>
    <t>28.4- QUADRO DE DISTRIBUIÇÃO DE FORÇA E LUZ  503- QUINTO PAV</t>
  </si>
  <si>
    <t>28.5- QUADRO DE DISTRIBUIÇÃO DE FORÇA E LUZ  504- QUINTO PAV</t>
  </si>
  <si>
    <t>29- QUADRO DE DISTRIBUIÇÃO DE FORÇA E LUZ  6P -SEXTO PAV</t>
  </si>
  <si>
    <t>30- QUADRO DE DISTRIBUIÇÃO DE FORÇA E LUZ  6PB -SEXTO PAV</t>
  </si>
  <si>
    <t>1-  CD SONORIZAÇÃO 01</t>
  </si>
  <si>
    <t>2 - CD SERVIÇO</t>
  </si>
  <si>
    <t>3 - CD DIMMERS</t>
  </si>
  <si>
    <t>5 - CD ILUMINAÇÃO DIMERIZADA</t>
  </si>
  <si>
    <t>4 - CD CAMARINS</t>
  </si>
  <si>
    <t>5.3.1</t>
  </si>
  <si>
    <t>5.3.2</t>
  </si>
  <si>
    <t>5.3.1.1</t>
  </si>
  <si>
    <t>5.3.1.2</t>
  </si>
  <si>
    <t>5.3.1.3</t>
  </si>
  <si>
    <t>5.3.1.4</t>
  </si>
  <si>
    <t>5.3.1.5</t>
  </si>
  <si>
    <t>5.3.1.6</t>
  </si>
  <si>
    <t>5.3.1.7</t>
  </si>
  <si>
    <t>5.3.1.8</t>
  </si>
  <si>
    <t>5.3.1.9</t>
  </si>
  <si>
    <t>5.3.2.1</t>
  </si>
  <si>
    <t>5.3.2.2</t>
  </si>
  <si>
    <t>5.3.2.3</t>
  </si>
  <si>
    <t>5.3.2.4</t>
  </si>
  <si>
    <t>5.3.2.5</t>
  </si>
  <si>
    <t>5.3.2.6</t>
  </si>
  <si>
    <t>5.3.2.7</t>
  </si>
  <si>
    <t>5.3.2.8</t>
  </si>
  <si>
    <t>5.3.3</t>
  </si>
  <si>
    <t>5.3.3.1</t>
  </si>
  <si>
    <t>5.3.3.2</t>
  </si>
  <si>
    <t>5.3.3.3</t>
  </si>
  <si>
    <t>5.3.3.4</t>
  </si>
  <si>
    <t>5.3.3.5</t>
  </si>
  <si>
    <t>5.3.3.6</t>
  </si>
  <si>
    <t>5.3.3.7</t>
  </si>
  <si>
    <t>5.3.4</t>
  </si>
  <si>
    <t>5.3.4.1</t>
  </si>
  <si>
    <t>5.3.4.2</t>
  </si>
  <si>
    <t>5.3.4.3</t>
  </si>
  <si>
    <t>5.3.4.4</t>
  </si>
  <si>
    <t>5.3.4.5</t>
  </si>
  <si>
    <t>5.3.4.6</t>
  </si>
  <si>
    <t>5.3.4.7</t>
  </si>
  <si>
    <t>5.3.5</t>
  </si>
  <si>
    <t>5.3.5.1</t>
  </si>
  <si>
    <t>5.3.5.2</t>
  </si>
  <si>
    <t>5.3.5.3</t>
  </si>
  <si>
    <t>5.3.5.4</t>
  </si>
  <si>
    <t>5.3.5.5</t>
  </si>
  <si>
    <t>5.3.5.6</t>
  </si>
  <si>
    <t>5.3.5.7</t>
  </si>
  <si>
    <t>5.3.5.8</t>
  </si>
  <si>
    <t>5.3.6</t>
  </si>
  <si>
    <t>5.3.6.1</t>
  </si>
  <si>
    <t>5.3.6.2</t>
  </si>
  <si>
    <t>5.3.6.3</t>
  </si>
  <si>
    <t>5.3.6.4</t>
  </si>
  <si>
    <t>5.3.6.5</t>
  </si>
  <si>
    <t>5.3.6.6</t>
  </si>
  <si>
    <t>5.3.6.7</t>
  </si>
  <si>
    <t>5.3.7</t>
  </si>
  <si>
    <t>5.3.7.1</t>
  </si>
  <si>
    <t>5.3.7.2</t>
  </si>
  <si>
    <t>5.3.7.3</t>
  </si>
  <si>
    <t>5.3.7.4</t>
  </si>
  <si>
    <t>5.3.7.5</t>
  </si>
  <si>
    <t>5.3.7.6</t>
  </si>
  <si>
    <t>5.3.7.7</t>
  </si>
  <si>
    <t>5.3.8</t>
  </si>
  <si>
    <t>5.3.8.1</t>
  </si>
  <si>
    <t>5.3.8.2</t>
  </si>
  <si>
    <t>5.3.8.3</t>
  </si>
  <si>
    <t>5.3.8.4</t>
  </si>
  <si>
    <t>5.3.8.5</t>
  </si>
  <si>
    <t>5.3.8.6</t>
  </si>
  <si>
    <t>5.3.8.7</t>
  </si>
  <si>
    <t>5.3.9</t>
  </si>
  <si>
    <t>5.3.9.1</t>
  </si>
  <si>
    <t>5.3.9.2</t>
  </si>
  <si>
    <t>5.3.9.3</t>
  </si>
  <si>
    <t>5.3.9.4</t>
  </si>
  <si>
    <t>5.3.9.5</t>
  </si>
  <si>
    <t>5.3.9.6</t>
  </si>
  <si>
    <t>5.3.10</t>
  </si>
  <si>
    <t>5.3.10.1</t>
  </si>
  <si>
    <t>5.3.10.2</t>
  </si>
  <si>
    <t>5.3.10.3</t>
  </si>
  <si>
    <t>5.3.10.4</t>
  </si>
  <si>
    <t>5.3.10.5</t>
  </si>
  <si>
    <t>5.3.10.6</t>
  </si>
  <si>
    <t>5.3.10.7</t>
  </si>
  <si>
    <t>5.3.10.8</t>
  </si>
  <si>
    <t>5.3.10.9</t>
  </si>
  <si>
    <t>5.3.11</t>
  </si>
  <si>
    <t>5.3.11.2</t>
  </si>
  <si>
    <t>5.3.11.1</t>
  </si>
  <si>
    <t>5.3.11.3</t>
  </si>
  <si>
    <t>5.3.11.4</t>
  </si>
  <si>
    <t>5.3.11.5</t>
  </si>
  <si>
    <t>5.3.11.6</t>
  </si>
  <si>
    <t>5.3.11.7</t>
  </si>
  <si>
    <t>5.3.11.8</t>
  </si>
  <si>
    <t>5.3.12</t>
  </si>
  <si>
    <t>5.3.12.1</t>
  </si>
  <si>
    <t>5.3.12.2</t>
  </si>
  <si>
    <t>5.3.12.3</t>
  </si>
  <si>
    <t>5.3.12.4</t>
  </si>
  <si>
    <t>5.3.12.5</t>
  </si>
  <si>
    <t>5.3.12.6</t>
  </si>
  <si>
    <t>5.3.12.7</t>
  </si>
  <si>
    <t>5.3.12.8</t>
  </si>
  <si>
    <t>5.3.13</t>
  </si>
  <si>
    <t>5.3.13.1</t>
  </si>
  <si>
    <t>5.3.13.2</t>
  </si>
  <si>
    <t>5.3.13.3</t>
  </si>
  <si>
    <t>5.3.13.4</t>
  </si>
  <si>
    <t>5.3.13.5</t>
  </si>
  <si>
    <t>5.3.13.6</t>
  </si>
  <si>
    <t>5.3.13.7</t>
  </si>
  <si>
    <t>5.3.13.8</t>
  </si>
  <si>
    <t>5.3.14</t>
  </si>
  <si>
    <t>5.3.14.1</t>
  </si>
  <si>
    <t>5.3.14.2</t>
  </si>
  <si>
    <t>5.3.14.3</t>
  </si>
  <si>
    <t>5.3.14.4</t>
  </si>
  <si>
    <t>5.3.14.5</t>
  </si>
  <si>
    <t>5.3.14.6</t>
  </si>
  <si>
    <t>5.3.14.7</t>
  </si>
  <si>
    <t>5.3.14.8</t>
  </si>
  <si>
    <t>5.3.15</t>
  </si>
  <si>
    <t>5.3.15.1</t>
  </si>
  <si>
    <t>5.3.15.2</t>
  </si>
  <si>
    <t>5.3.15.3</t>
  </si>
  <si>
    <t>5.3.15.4</t>
  </si>
  <si>
    <t>5.3.15.5</t>
  </si>
  <si>
    <t>5.3.15.6</t>
  </si>
  <si>
    <t>5.3.15.7</t>
  </si>
  <si>
    <t>5.3.16</t>
  </si>
  <si>
    <t>5.3.16.1</t>
  </si>
  <si>
    <t>5.3.16.2</t>
  </si>
  <si>
    <t>5.3.16.3</t>
  </si>
  <si>
    <t>5.3.16.4</t>
  </si>
  <si>
    <t>5.3.16.5</t>
  </si>
  <si>
    <t>5.3.16.6</t>
  </si>
  <si>
    <t>5.3.16.7</t>
  </si>
  <si>
    <t>5.3.16.8</t>
  </si>
  <si>
    <t>5.3.17</t>
  </si>
  <si>
    <t>5.3.17.1</t>
  </si>
  <si>
    <t>5.3.17.2</t>
  </si>
  <si>
    <t>5.3.17.3</t>
  </si>
  <si>
    <t>5.3.17.4</t>
  </si>
  <si>
    <t>5.3.17.5</t>
  </si>
  <si>
    <t>5.3.17.6</t>
  </si>
  <si>
    <t>5.3.17.7</t>
  </si>
  <si>
    <t>5.3.17.8</t>
  </si>
  <si>
    <t>5.3.18</t>
  </si>
  <si>
    <t>5.3.18.1</t>
  </si>
  <si>
    <t>5.3.18.2</t>
  </si>
  <si>
    <t>5.3.18.3</t>
  </si>
  <si>
    <t>5.3.18.4</t>
  </si>
  <si>
    <t>5.3.18.5</t>
  </si>
  <si>
    <t>5.3.18.6</t>
  </si>
  <si>
    <t>5.3.18.7</t>
  </si>
  <si>
    <t>5.3.18.8</t>
  </si>
  <si>
    <t>5.3.19</t>
  </si>
  <si>
    <t>5.3.19.1</t>
  </si>
  <si>
    <t>5.3.19.2</t>
  </si>
  <si>
    <t>5.3.19.3</t>
  </si>
  <si>
    <t>5.3.19.4</t>
  </si>
  <si>
    <t>5.3.19.5</t>
  </si>
  <si>
    <t>5.3.19.6</t>
  </si>
  <si>
    <t>5.3.19.7</t>
  </si>
  <si>
    <t>5.3.19.8</t>
  </si>
  <si>
    <t>5.3.20</t>
  </si>
  <si>
    <t>5.3.20.1</t>
  </si>
  <si>
    <t>5.3.20.2</t>
  </si>
  <si>
    <t>5.3.20.3</t>
  </si>
  <si>
    <t>5.3.20.4</t>
  </si>
  <si>
    <t>5.3.20.5</t>
  </si>
  <si>
    <t>5.3.20.6</t>
  </si>
  <si>
    <t>5.3.20.7</t>
  </si>
  <si>
    <t>5.3.21</t>
  </si>
  <si>
    <t>5.3.21.1</t>
  </si>
  <si>
    <t>5.3.21.2</t>
  </si>
  <si>
    <t>5.3.21.3</t>
  </si>
  <si>
    <t>5.3.21.4</t>
  </si>
  <si>
    <t>5.3.21.5</t>
  </si>
  <si>
    <t>5.3.21.6</t>
  </si>
  <si>
    <t>5.3.21.7</t>
  </si>
  <si>
    <t>5.3.21.8</t>
  </si>
  <si>
    <t>5.3.21.9</t>
  </si>
  <si>
    <t>5.3.22</t>
  </si>
  <si>
    <t>5.3.22.1</t>
  </si>
  <si>
    <t>5.3.22.2</t>
  </si>
  <si>
    <t>5.3.22.3</t>
  </si>
  <si>
    <t>5.3.22.4</t>
  </si>
  <si>
    <t>5.3.22.5</t>
  </si>
  <si>
    <t>5.3.22.6</t>
  </si>
  <si>
    <t>5.3.22.7</t>
  </si>
  <si>
    <t>5.3.22.8</t>
  </si>
  <si>
    <t>5.3.23</t>
  </si>
  <si>
    <t>5.3.23.1</t>
  </si>
  <si>
    <t>5.3.23.2</t>
  </si>
  <si>
    <t>5.3.23.3</t>
  </si>
  <si>
    <t>5.3.23.4</t>
  </si>
  <si>
    <t>5.3.23.5</t>
  </si>
  <si>
    <t>5.3.23.6</t>
  </si>
  <si>
    <t>5.3.23.7</t>
  </si>
  <si>
    <t>5.3.24</t>
  </si>
  <si>
    <t>5.3.24.1</t>
  </si>
  <si>
    <t>5.3.24.2</t>
  </si>
  <si>
    <t>5.3.24.3</t>
  </si>
  <si>
    <t>5.3.24.4</t>
  </si>
  <si>
    <t>5.3.24.5</t>
  </si>
  <si>
    <t>5.3.24.6</t>
  </si>
  <si>
    <t>5.3.24.7</t>
  </si>
  <si>
    <t>5.3.25</t>
  </si>
  <si>
    <t>5.3.25.1</t>
  </si>
  <si>
    <t>5.3.25.2</t>
  </si>
  <si>
    <t>5.3.25.3</t>
  </si>
  <si>
    <t>5.3.25.4</t>
  </si>
  <si>
    <t>5.3.25.5</t>
  </si>
  <si>
    <t>5.3.25.6</t>
  </si>
  <si>
    <t>5.3.25.7</t>
  </si>
  <si>
    <t>5.3.25.8</t>
  </si>
  <si>
    <t>5.3.25.9</t>
  </si>
  <si>
    <t>5.3.26</t>
  </si>
  <si>
    <t>5.3.27</t>
  </si>
  <si>
    <t>5.3.27.1</t>
  </si>
  <si>
    <t>5.3.27.2</t>
  </si>
  <si>
    <t>5.3.28.1</t>
  </si>
  <si>
    <t>5.3.28.2</t>
  </si>
  <si>
    <t>5.3.28.3</t>
  </si>
  <si>
    <t>5.3.28.4</t>
  </si>
  <si>
    <t>5.3.28.5</t>
  </si>
  <si>
    <t>5.3.28.6</t>
  </si>
  <si>
    <t>5.3.28</t>
  </si>
  <si>
    <t>5.3.29</t>
  </si>
  <si>
    <t>5.3.29.1</t>
  </si>
  <si>
    <t>5.3.29.2</t>
  </si>
  <si>
    <t>5.3.29.3</t>
  </si>
  <si>
    <t>5.3.29.4</t>
  </si>
  <si>
    <t>5.3.29.5</t>
  </si>
  <si>
    <t>5.3.29.6</t>
  </si>
  <si>
    <t>5.3.30</t>
  </si>
  <si>
    <t>5.3.30.1</t>
  </si>
  <si>
    <t>5.3.30.2</t>
  </si>
  <si>
    <t>5.3.30.3</t>
  </si>
  <si>
    <t>5.3.30.4</t>
  </si>
  <si>
    <t>5.3.30.5</t>
  </si>
  <si>
    <t>5.3.30.6</t>
  </si>
  <si>
    <t>5.3.30.7</t>
  </si>
  <si>
    <t>5.3.31</t>
  </si>
  <si>
    <t>5.3.31.1</t>
  </si>
  <si>
    <t>5.3.31.2</t>
  </si>
  <si>
    <t>5.3.31.3</t>
  </si>
  <si>
    <t>5.3.31.4</t>
  </si>
  <si>
    <t>5.3.31.5</t>
  </si>
  <si>
    <t>5.3.32</t>
  </si>
  <si>
    <t>5.3.32.1</t>
  </si>
  <si>
    <t>5.3.32.2</t>
  </si>
  <si>
    <t>5.3.32.3</t>
  </si>
  <si>
    <t>5.3.32.4</t>
  </si>
  <si>
    <t>5.3.32.5</t>
  </si>
  <si>
    <t>5.3.32.6</t>
  </si>
  <si>
    <t>5.3.32.7</t>
  </si>
  <si>
    <t>5.3.33</t>
  </si>
  <si>
    <t>5.3.33.1</t>
  </si>
  <si>
    <t>5.3.33.2</t>
  </si>
  <si>
    <t>5.3.33.3</t>
  </si>
  <si>
    <t>5.3.33.4</t>
  </si>
  <si>
    <t>5.3.33.5</t>
  </si>
  <si>
    <t>5.3.33.6</t>
  </si>
  <si>
    <t>5.3.33.7</t>
  </si>
  <si>
    <t>5.3.33.8</t>
  </si>
  <si>
    <t>5.3.34</t>
  </si>
  <si>
    <t>5.3.34.1</t>
  </si>
  <si>
    <t>5.3.34.2</t>
  </si>
  <si>
    <t>5.3.34.3</t>
  </si>
  <si>
    <t>5.3.34.4</t>
  </si>
  <si>
    <t>5.3.34.5</t>
  </si>
  <si>
    <t>5.3.34.6</t>
  </si>
  <si>
    <t>5.3.34.7</t>
  </si>
  <si>
    <t>5.3.35</t>
  </si>
  <si>
    <t>5.3.36</t>
  </si>
  <si>
    <t>5.3.36.1</t>
  </si>
  <si>
    <t>5.3.36.2</t>
  </si>
  <si>
    <t>5.3.36.3</t>
  </si>
  <si>
    <t>5.3.36.4</t>
  </si>
  <si>
    <t>5.3.36.5</t>
  </si>
  <si>
    <t>5.3.36.6</t>
  </si>
  <si>
    <t>5.3.37</t>
  </si>
  <si>
    <t>5.3.37.1</t>
  </si>
  <si>
    <t>5.3.37.2</t>
  </si>
  <si>
    <t>5.3.37.3</t>
  </si>
  <si>
    <t>5.3.37.4</t>
  </si>
  <si>
    <t>5.3.37.5</t>
  </si>
  <si>
    <t>5.3.37.6</t>
  </si>
  <si>
    <t>5.3.38</t>
  </si>
  <si>
    <t>5.3.38.1</t>
  </si>
  <si>
    <t>5.3.38.2</t>
  </si>
  <si>
    <t>5.3.38.3</t>
  </si>
  <si>
    <t>5.3.38.4</t>
  </si>
  <si>
    <t>5.3.38.5</t>
  </si>
  <si>
    <t>5.3.38.6</t>
  </si>
  <si>
    <t>5.3.39</t>
  </si>
  <si>
    <t>5.3.39.1</t>
  </si>
  <si>
    <t>5.3.39.2</t>
  </si>
  <si>
    <t>5.3.39.3</t>
  </si>
  <si>
    <t>5.3.39.4</t>
  </si>
  <si>
    <t>5.3.39.5</t>
  </si>
  <si>
    <t>5.3.39.6</t>
  </si>
  <si>
    <t>5.3.39.7</t>
  </si>
  <si>
    <t>5.3.40</t>
  </si>
  <si>
    <t>5.3.40.1</t>
  </si>
  <si>
    <t>5.3.40.2</t>
  </si>
  <si>
    <t>5.3.40.3</t>
  </si>
  <si>
    <t>5.3.40.4</t>
  </si>
  <si>
    <t>5.3.40.5</t>
  </si>
  <si>
    <t>5.3.40.6</t>
  </si>
  <si>
    <t>5.3.40.7</t>
  </si>
  <si>
    <t>5.4</t>
  </si>
  <si>
    <t>5.4.1</t>
  </si>
  <si>
    <t>5.4.1.1</t>
  </si>
  <si>
    <t>5.4.1.2</t>
  </si>
  <si>
    <t>5.4.1.3</t>
  </si>
  <si>
    <t>5.4.1.4</t>
  </si>
  <si>
    <t>5.4.2</t>
  </si>
  <si>
    <t>5.4.2.1</t>
  </si>
  <si>
    <t>5.4.2.2</t>
  </si>
  <si>
    <t>5.4.2.3</t>
  </si>
  <si>
    <t>5.4.2.4</t>
  </si>
  <si>
    <t>5.4.2.5</t>
  </si>
  <si>
    <t>5.4.2.6</t>
  </si>
  <si>
    <t>5.4.2.7</t>
  </si>
  <si>
    <t>5.4.2.8</t>
  </si>
  <si>
    <t>5.4.3</t>
  </si>
  <si>
    <t>5.4.3.1</t>
  </si>
  <si>
    <t>5.4.3.2</t>
  </si>
  <si>
    <t>5.4.3.3</t>
  </si>
  <si>
    <t>5.4.3.4</t>
  </si>
  <si>
    <t>5.4.4</t>
  </si>
  <si>
    <t>5.4.4.1</t>
  </si>
  <si>
    <t>5.4.4.2</t>
  </si>
  <si>
    <t>5.4.4.3</t>
  </si>
  <si>
    <t>5.4.4.4</t>
  </si>
  <si>
    <t>5.4.5</t>
  </si>
  <si>
    <t>5.4.5.1</t>
  </si>
  <si>
    <t>5.4.5.2</t>
  </si>
  <si>
    <t>5.4.5.3</t>
  </si>
  <si>
    <t>5.4.5.4</t>
  </si>
  <si>
    <t>5.4.5.5</t>
  </si>
  <si>
    <t>5.4.6</t>
  </si>
  <si>
    <t>5.4.6.1</t>
  </si>
  <si>
    <t>5.4.6.2</t>
  </si>
  <si>
    <t>5.4.6.3</t>
  </si>
  <si>
    <t>5.4.6.4</t>
  </si>
  <si>
    <t>5.4.6.5</t>
  </si>
  <si>
    <t>5.4.6.6</t>
  </si>
  <si>
    <t>5.4.6.7</t>
  </si>
  <si>
    <t>5.4.6.8</t>
  </si>
  <si>
    <t>Serviços Preliminares e Provisórios</t>
  </si>
  <si>
    <t>ELETRODUTO EM ACO GALVANIZADO Ø1", LEVE, INCLUSO ABRAÇADEIRA E LUVA - FORNECIMENTO E INSTALAÇÃO</t>
  </si>
  <si>
    <t>ELETRODUTO EM ACO GALVANIZADO Ø3/4", LEVE, INCLUSO ABRAÇADEIRA E LUVA - FORNECIMENTO E INSTALAÇÃO</t>
  </si>
  <si>
    <t>QUADRO GERAL - USINA DO GASOMETRO</t>
  </si>
  <si>
    <t>QUADRO DE DISTRIBUIÇÃO - USINA DO GASOMETRO</t>
  </si>
  <si>
    <t>QUADRO DE DISTRIBUIÇÃO - TEATRO ELIS REGINA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</si>
  <si>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</si>
  <si>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</si>
  <si>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</si>
  <si>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</si>
  <si>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</si>
  <si>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</si>
  <si>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</si>
  <si>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</si>
  <si>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</si>
  <si>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</si>
  <si>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</si>
  <si>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</si>
  <si>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</si>
  <si>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</si>
  <si>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</si>
  <si>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</si>
  <si>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</si>
  <si>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</si>
  <si>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</si>
  <si>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</si>
  <si>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5.1.21</t>
  </si>
  <si>
    <t>5.1.22</t>
  </si>
  <si>
    <t>5.1.23</t>
  </si>
  <si>
    <t>5.1.24</t>
  </si>
  <si>
    <t>5.1.25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</si>
  <si>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</si>
  <si>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</si>
  <si>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</si>
  <si>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</si>
  <si>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</si>
  <si>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</si>
  <si>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</si>
  <si>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</si>
  <si>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</si>
  <si>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</si>
  <si>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</si>
  <si>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</si>
  <si>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</si>
  <si>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</si>
  <si>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</si>
  <si>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</si>
  <si>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</si>
  <si>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</si>
  <si>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</si>
  <si>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</si>
  <si>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5.2.21</t>
  </si>
  <si>
    <t>5.2.22</t>
  </si>
  <si>
    <t>5.2.23</t>
  </si>
  <si>
    <t>5.2.24</t>
  </si>
  <si>
    <t>5.2.25</t>
  </si>
  <si>
    <t>5.2.26</t>
  </si>
  <si>
    <t>5.2.27</t>
  </si>
  <si>
    <t>5.2.28</t>
  </si>
  <si>
    <t>5.2.29</t>
  </si>
  <si>
    <t>5.2.30</t>
  </si>
  <si>
    <t>5.2.31</t>
  </si>
  <si>
    <t>5.2.32</t>
  </si>
  <si>
    <t>5.2.33</t>
  </si>
  <si>
    <t>ESCAVAÇÃO MANUAL DE VALA COM PROFUNDIDADE MENOR OU IGUAL A 1,30 M</t>
  </si>
  <si>
    <t>6.3</t>
  </si>
  <si>
    <t>6.5</t>
  </si>
  <si>
    <t>7.1</t>
  </si>
  <si>
    <t>7.2</t>
  </si>
  <si>
    <t>4 - QF MONTA CARGA</t>
  </si>
  <si>
    <t>ARMARIO MODULAR 1800 X 800 X 800MM - ESTR. #14 - FECH. #16</t>
  </si>
  <si>
    <t>SUPORTE ISOLANTE ATÉ 3 BARRAS DE 3/8"</t>
  </si>
  <si>
    <t>TINTA SPRAY PARA BARRAMENTO</t>
  </si>
  <si>
    <t>ISOLADOR PARALELO EPOXI 30X40MM 1/4"</t>
  </si>
  <si>
    <t>KIT PARAFUSO, ARRUELA E PORCA BICROMATIZADO PARA BARRAMENTO</t>
  </si>
  <si>
    <t>PLAQUETA DE ACRILICO PARA IDENTIFICAÇÃO DO PAINEL E DOS CIRCUITOS (20X60MM)</t>
  </si>
  <si>
    <t>PLACA DE IDENTIFICAÇÃO (PVC 20X20CM) - PAINEL ENERGIZADO</t>
  </si>
  <si>
    <t>PLACA DE IDENTIFICAÇÃO (PVC 20X15CM) - ADVERTÊNCIA</t>
  </si>
  <si>
    <t>PLACA DE IDENTIFICAÇÃO (PVC 20X15CM) - ATENÇÃO</t>
  </si>
  <si>
    <t>ARMARIO MODULAR 1800 X 800 X 600MM - ESTR. #14 - FECH. #16</t>
  </si>
  <si>
    <t>DISJUNTOR CAIXA MOLDADA 3 X 1250A - 85KA/220V - 65KA/380V - TMF - DL1250-SX</t>
  </si>
  <si>
    <t>DISJUNTOR CAIXA MOLDADA 3 X 800A - 100KA/220V - 70KA/380V - TMF - DL800-X</t>
  </si>
  <si>
    <t>DISJUNTOR CAIXA MOLDADA 3 X 150A - 35KA/220V - 18KA/380V - TMF - DLJ250-E</t>
  </si>
  <si>
    <t>DISJUNTOR CAIXA MOLDADA 3 X 100A - 70KA/220V - 50KA/380V - TMF - DL100X</t>
  </si>
  <si>
    <t>DISJUNTOR CAIXA MOLDADA 3 X 63A - 25KA/220V - 10KA/380V - TMF - DL63-X</t>
  </si>
  <si>
    <t>DISJUNTOR CAIXA MOLDADA 3 X 50A - 20KA/220V - 10KA/380V - TMF - DL63-X</t>
  </si>
  <si>
    <t>DISJUNTOR CAIXA MOLDADA 3 X 32A - 20KA/220V - 10KA/380V - TMF - DL63-X</t>
  </si>
  <si>
    <t>PLACA DE POLICARBONATO PARA PROTEÇÃO DO BARRAMENTO</t>
  </si>
  <si>
    <t>CONCRETO MAGRO PARA LASTRO</t>
  </si>
  <si>
    <t>Radier e Caixa Inspeção</t>
  </si>
  <si>
    <t>Laje de Cobertura</t>
  </si>
  <si>
    <t>Esquadrias</t>
  </si>
  <si>
    <t>CONCRETAGEM DE LAJES, FCK=25 MPA, PARA LAJES MACIÇAS COM USO DE BOMBA - LANÇAMENTO, ADENSAMENTO E ACABAMENTO</t>
  </si>
  <si>
    <t>COMPACTAÇÃO MECÂNICA DE SOLO PARA EXECUÇÃO DE RADIER, COM COMPACTADOR DE SOLOS TIPO PLACA VIBRATÓRIA</t>
  </si>
  <si>
    <t>ARMAÇÃO DE LAJE UTILIZANDO AÇO CA-50 DE 6,3 MM</t>
  </si>
  <si>
    <t>ARMAÇÃO DE LAJE UTILIZANDO AÇO CA-50 DE 8,0 MM</t>
  </si>
  <si>
    <t>FORMA PARA LAJE EM MADEIRA SERRADA, E=25 MM, 1 UTILIZAÇÃO - INCLUSO MONTAGEM E DESMONTAGEM</t>
  </si>
  <si>
    <t>CAMADA SEPARADORA PARA EXECUÇÃO DE RADIER SOBRE SOLO, EM LONA PLÁSTICA</t>
  </si>
  <si>
    <t>ARMAÇÃO PARA RADIER UTILIZANDO AÇO CA-50 DE 10,0 MM</t>
  </si>
  <si>
    <t>ARMAÇÃO PARA RADIER UTILIZANDO AÇO CA-50 DE 6,3 MM</t>
  </si>
  <si>
    <t>CONCRETAGEM DE RADIER, FCK=25 MPA, PARA LAJES MACIÇAS COM USO DE BOMBA - LANÇAMENTO, ADENSAMENTO E ACABAMENTO</t>
  </si>
  <si>
    <t>Preparação</t>
  </si>
  <si>
    <t>6.1.1</t>
  </si>
  <si>
    <t>6.1.2</t>
  </si>
  <si>
    <t>6.1.3</t>
  </si>
  <si>
    <t>6.2.1</t>
  </si>
  <si>
    <t>6.2.2</t>
  </si>
  <si>
    <t>6.2.3</t>
  </si>
  <si>
    <t>6.2.4</t>
  </si>
  <si>
    <t>6.2.5</t>
  </si>
  <si>
    <t>6.3.1</t>
  </si>
  <si>
    <t>6.3.2</t>
  </si>
  <si>
    <t>6.3.3</t>
  </si>
  <si>
    <t>6.3.4</t>
  </si>
  <si>
    <t>6.3.5</t>
  </si>
  <si>
    <t>ESCORAMENTO DE FÔRMAS DE LAJE EM MADEIRA NÃO APARELHADA, PÉ-DIREITO SIMPLES</t>
  </si>
  <si>
    <t>6.5.1</t>
  </si>
  <si>
    <t>Paredes</t>
  </si>
  <si>
    <t>6.5.2</t>
  </si>
  <si>
    <t>CHAPISCO APLICADO EM ALVENARIA (COM PRESENÇA DE VÃOS) E ESTRUTURAS DE CONCRETO DE FACHADA, COM ROLO PARA TEXTURA ACRÍLICA. ARGAMASSA TRAÇO 1:4 E EMULSÃO POLIMÉRICA (ADESIVO) COM PREPARO MANUAL</t>
  </si>
  <si>
    <t>MASSA ÚNICA, PARA RECEBIMENTO DE PINTURA, EM ARGAMASSA TRAÇO 1:2:8, PRMASSA ÚNICA, PARA RECEBIMENTO DE PINTURA, EM ARGAMASSA TRAÇO 1:2:8, PRNAS DE PAREDES, ESPESSURA DE 20MM, COM EXECUÇÃO DE TALISCAS</t>
  </si>
  <si>
    <t>APLICAÇÃO DE FUNDO SELADOR ACRILICO, UMA DEMÃO</t>
  </si>
  <si>
    <t>PINTURA ACRÍLICA SEMI BRILHO SOBRE ALVENARIA OU CONCRETO, 2 DEMÃOS</t>
  </si>
  <si>
    <t>IMPERMEABILIZAÇÃO DE SUPERFÍCIE COM MANTA ASFÁLTICA, UMA CAMADA, INCLUSIVE APLICAÇÃO DE PRIMER ASFÁLTICO, E=3MM</t>
  </si>
  <si>
    <t>CONTRAPISO EM ARGAMASSA TRAÇO 1:4 (CIMENTO E AREIA), PREPARO MANUAL, APLICADO EM ÁREAS SECAS SOBRE LAJE, ADERIDO, ACABAMENTO NÃO REFORÇADO, ESPESSURA 4CM</t>
  </si>
  <si>
    <t>TAMPA DE CONCRETO 100x100CM COM REQUADRO METALICO - FORNECIMENTO E INSTALAÇÃO</t>
  </si>
  <si>
    <t>6.6</t>
  </si>
  <si>
    <t>6.6.1</t>
  </si>
  <si>
    <t>6.6.2</t>
  </si>
  <si>
    <t>6.7</t>
  </si>
  <si>
    <t>6.7.1</t>
  </si>
  <si>
    <t>6.7.2</t>
  </si>
  <si>
    <t>PROTEÇÃO MECÂNICA DE SUPERFÍCIE HORIZONTAL COM ARGAMASSA DE CIMENTO E AREIA, TRAÇO 1:3, E=4CM</t>
  </si>
  <si>
    <t>Piso</t>
  </si>
  <si>
    <t>REGULARIZAÇÃO EM ARGAMASSA TRAÇO 1:4 (CIMENTO E AREIA), PREPARO MANUAL, APLICADO EM ÁREAS SECAS SOBRE LAJE, ADERIDO, ACABAMENTO NÃO REFORÇADO, ESPESSURA 4CM</t>
  </si>
  <si>
    <t>Impermeabilização Cobertura</t>
  </si>
  <si>
    <t>ALVENARIA DE VEDAÇÃO DE BLOCOS CERÂMICOS MACIÇO 5X10X20 CM (ESPESSURA 20 CM) E ARGAMASSA DE ASSENTAMENTO COM PREPARO EM BETONEIRA</t>
  </si>
  <si>
    <t>LEVANTAMENTO DAS INSTALAÇÕES EXISTENTES</t>
  </si>
  <si>
    <t>1.2.7</t>
  </si>
  <si>
    <t>Administração Local e Serviços de Escritorio</t>
  </si>
  <si>
    <t>1.1.2</t>
  </si>
  <si>
    <t>1.1.3</t>
  </si>
  <si>
    <t>1.1.4</t>
  </si>
  <si>
    <t>1.1.5</t>
  </si>
  <si>
    <t>PLANO DE ATAQUE</t>
  </si>
  <si>
    <t>PROJETO SEGURANÇA DO TRABALHO</t>
  </si>
  <si>
    <t>PLANO GERENCIAMENTO DE RESIDUOS SÓLIDOS</t>
  </si>
  <si>
    <t>7.3</t>
  </si>
  <si>
    <t>MANUAL MANUTENÇÃO PREDIAL</t>
  </si>
  <si>
    <t>FORMA PARA RADIER EM MADEIRA SERRADA, E=25 MM, 1 UTILIZAÇÃO - INCLUSO MONTAGEM E DESMONTAGEM</t>
  </si>
  <si>
    <t>1.2.8</t>
  </si>
  <si>
    <t>LIGAÇÕES PROVISÓRIAS DE AGUA E ESGOTO</t>
  </si>
  <si>
    <t>LIGAÇÃO PROVISÓRIAS DE ENERGIA</t>
  </si>
  <si>
    <t>DISPOSITIVO DR, 4 POLOS, SENSIBILIDADE DE 30 MA, CORRENTE DE 63 A, TIPO AC - FORNECIMENTO E INSTALAÇÃO</t>
  </si>
  <si>
    <t>DISPOSITIVO DPS CLASSE II, 1 POLO, TENSAO MAXIMA DE 275 V, CORRENTE MAXIMA DE *20* KA (TIPO AC) - FORNECIMENTO E INSTALAÇÃO</t>
  </si>
  <si>
    <t>DISPOSITIVO DR, 4 POLOS, SENSIBILIDADE DE 30 MA, CORRENTE DE 40 A, TIPO AC - FORNECIMENTO E INSTALAÇÃO</t>
  </si>
  <si>
    <t>DISPOSITIVO DR, 4 POLOS, SENSIBILIDADE DE 30 MA, CORRENTE DE 80 A, TIPO AC - FORNECIMENTO E INSTALAÇÃO</t>
  </si>
  <si>
    <t>DISPOSITIVO DR, 4 POLOS, SENSIBILIDADE DE 30 MA, CORRENTE DE 25 A, TIPO AC - FORNECIMENTO E INSTALAÇÃO</t>
  </si>
  <si>
    <t>DISPOSITIVO DR, 4 POLOS, SENSIBILIDADE DE 30 MA, CORRENTE DE 100 A, TIPO AC - FORNECIMENTO E INSTALAÇÃO</t>
  </si>
  <si>
    <t>5.3.27.3</t>
  </si>
  <si>
    <t>5.3.26.1</t>
  </si>
  <si>
    <t>5.3.26.2</t>
  </si>
  <si>
    <t>5.3.26.3</t>
  </si>
  <si>
    <t>5.3.26.4</t>
  </si>
  <si>
    <t>5.3.26.5</t>
  </si>
  <si>
    <t>5.3.26.6</t>
  </si>
  <si>
    <t>5.3.26.7</t>
  </si>
  <si>
    <t>QUADRO DE DISTRIBUICAO COM BARRAMENTO TRIFASICO, DE SOBREPOR, EM CHAPA DE ACO GALVANIZADO, PARA 18 DISJUNTORES DIN, 100 A - FORNECIMENTO E INSTALAÇÃO</t>
  </si>
  <si>
    <t>QUADRO DE DISTRIBUICAO COM BARRAMENTO TRIFASICO, DE SOBREPOR, EM CHAPA DE ACO GALVANIZADO, PARA 28 DISJUNTORES DIN, 100 A - FORNECIMENTO E INSTALAÇÃO</t>
  </si>
  <si>
    <t>DISJUNTOR TRIPOLAR TIPO DIN, CORRENTE NOMINAL DE 250A - FORNECIMENTO E INSTALAÇÃO</t>
  </si>
  <si>
    <t xml:space="preserve">DISJUNTOR TRIPOLAR TIPO DIN, CORRENTE NOMINAL DE 250A - FORNECIMENTO E INSTALAÇÃO. </t>
  </si>
  <si>
    <t>QUADRO DE DISTRIBUICAO COM BARRAMENTO TRIFASICO, DE SOBREPOR, EM CHAPA DE ACO GALVANIZADO, PARA 48 DISJUNTORES DIN, 100 A - FORNECIMENTO E INSTALAÇÃO</t>
  </si>
  <si>
    <t>QUADRO DE DISTRIBUIÇÃO COM BARRAMENTO TRIFÁSICO, DE EMBUTIR, EM CHAPA DE AÇO GALVANIZADO, PARA 12 DISJUNTORES DIN 100A - FORNECIMENTO E INSTALAÇÃO</t>
  </si>
  <si>
    <t>QUADRO DE DISTRIBUICAO COM BARRAMENTO TRIFASICO, DE SOBREPOR, EM CHAPA DE ACO GALVANIZADO, PARA 36 DISJUNTORES DIN, 100 A - FORNECIMENTO E INSTALAÇÃO</t>
  </si>
  <si>
    <t>QUADRO DE DISTRIBUIÇÃO DE ENERGIA EM CHAPA DE AÇO GALVANIZADO, DE EMBUTIR, COM BARRAMENTO TRIFÁSICO, PARA 30 DISJUNTORES DIN 100A - FORNECIMENTO E INSTALAÇÃO</t>
  </si>
  <si>
    <t>CABO FLEXÍVEL, NÃO HALOGENADO, ISOLAÇÃO PVC/A 750V, Ø 6,0MM2 - FORNECIMENTO E INSTALAÇÃO</t>
  </si>
  <si>
    <t>CABO FLEXÍVEL, NÃO HALOGENADO, ISOLAÇÃO EPR 0,6/1KV, Ø 6,0MM2 - FORNECIMENTO E INSTALAÇÃO</t>
  </si>
  <si>
    <t>LT02.1 - LUMINÁRIA A LED DE SOBREPOR CORPO E REFLETOR EM ALUMÍNIO E DIFUSOR RECUADO EM ACRÍLICO LEITOSO, COM PINTURA BRANCA EXTERNA - REF.: EF32 - E12LED3K OU EQUIVALENTE - FORNECIMENTO E INSTALAÇÃO</t>
  </si>
  <si>
    <t>LT 27 - LUMINÁRIA ARANDELA TIPO MEIA LUA, DE SOBREPOR, COM 1 LÂMPADA FLUORESCENTE DE 15 W, SEM REATOR - FORNECIMENTO E INSTALAÇÃO. AF_02/2020</t>
  </si>
  <si>
    <t>LT02A - LUMINÁRIA A LED DE EMBUTIR / SOBREPOR CORPO E REFLETOR EM ALUMÍNIO E DIFUSOR RECUADO EM ACRÍLICO LEITOSO, COM PINTURA BRANCA EXTERNA - REF.: EF32-E12LED4K OU EQUIVALENTE - FORNECIMENTO E INSTALAÇÃO</t>
  </si>
  <si>
    <t>BARRAMENTO DE COBRE</t>
  </si>
  <si>
    <t>LÍQUIDO PRATEADOR DE BARRAMENTO</t>
  </si>
  <si>
    <t>PORTA DOCUMENTOS PARA QUADRO ELETRICO TAMANHO A5</t>
  </si>
  <si>
    <t>LUMINARIAS - USINA DO GASOMETRO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</si>
  <si>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</si>
  <si>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</si>
  <si>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</si>
  <si>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</si>
  <si>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</si>
  <si>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</si>
  <si>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</si>
  <si>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</si>
  <si>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</si>
  <si>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</si>
  <si>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</si>
  <si>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</si>
  <si>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</si>
  <si>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</si>
  <si>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</si>
  <si>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</si>
  <si>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</si>
  <si>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</si>
  <si>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</si>
  <si>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</si>
  <si>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</si>
  <si>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</si>
  <si>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</si>
  <si>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</si>
  <si>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4.1.25</t>
  </si>
  <si>
    <t>4.1.26</t>
  </si>
  <si>
    <t>4.1.27</t>
  </si>
  <si>
    <t>4.1.28</t>
  </si>
  <si>
    <t>4.1.29</t>
  </si>
  <si>
    <t>4.1.30</t>
  </si>
  <si>
    <t>4.1.31</t>
  </si>
  <si>
    <t>4.1.32</t>
  </si>
  <si>
    <t>4.1.33</t>
  </si>
  <si>
    <t>4.1.34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</si>
  <si>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</si>
  <si>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</si>
  <si>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</si>
  <si>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</si>
  <si>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</si>
  <si>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</si>
  <si>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</si>
  <si>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</si>
  <si>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</si>
  <si>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</si>
  <si>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</si>
  <si>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LUMINÁRIA DE EMBUTIR INTERLIGHT ILOO91 OU SIMILAR NA COR PRETA - FORNECIMENTO E INSTALAÇÃO</t>
  </si>
  <si>
    <t>LUMINÁRIA DE EMBUTIR INTERLIGHT ILOO91 OU SIMILAR NA COR BRANCA - FORNECIMENTO E INSTALAÇÃO</t>
  </si>
  <si>
    <t>LÂMPADA PHILIPHS ML 250W/E27 - FORNECIMENTO E INSTALAÇÃO</t>
  </si>
  <si>
    <t>LÂMPADA PAR 20 50W E27 - FORNECIMENTO E INSTALAÇÃO</t>
  </si>
  <si>
    <t>LAMPADA FLUORESCENTE COMPACTA 3U BRANCA 20 W, BASE E27 (127/220 V) - FORNECIMENTO E INSTALAÇÃO</t>
  </si>
  <si>
    <t>LT 29 - LUMINÁRIA TIPO ARANDELA QUADRADA, CORPO EM ALUMÍNIO, BASE DE CHAPA DE AÇO COM ACABAMENTO EM PINTURA COR BRANCA, ILUMINAÇÃO DIRETA E INDIRETA COM DIFUSOR EM ACRÍLICO TRANSLÚCIDO, INSTALAÇÃO h=2,20m  - REF.: L0LW1D34FB OU EQUIVALENTE - FORNECIMENTO E INSTALAÇÃO</t>
  </si>
  <si>
    <t>1.2.9</t>
  </si>
  <si>
    <t>PLATAFORMA DE TRABALHO EM ALTURA</t>
  </si>
  <si>
    <t>SEMAN</t>
  </si>
  <si>
    <t>ISOLADOR PARALELO EPOXI 16X30MM 1/4"</t>
  </si>
  <si>
    <t>LT07 - LUMINÁRIA ARANDELA LED LINEAR WAY, DE SOBREPOR EM PAREDE, EM ALUMÍNIO, COM SISTEMA MODULAR, DIFUSOR ACRÍLICO LEITOSO, COM PINTURA BRANCA EXTERNA. OPCIONAL DRIVER DIMMER - REF.: LLN01-A0800830  OU  EQUIVALENTE - FORNECIMENTO E INSTALAÇÃO</t>
  </si>
  <si>
    <t>LÂMPADA TUBULAR FLUORESCENTE T8 DE 32/36 W, BASE G13 - FORNECIMENTO E INSTALAÇÃO</t>
  </si>
  <si>
    <t>LUMINÁRIA ARANDELA TIPO TARTARUGA, COM GRADE, DE SOBREPOR, COM 1 LÂMPADA FLUORESCENTE DE 15 W, SEM REATOR - FORNECIMENTO E INSTALAÇÃO</t>
  </si>
  <si>
    <t>LUMINÁRIA INDUSTRIAL 20" COM DIFUSOR EM ALUMINIO ALOJAMENTO PARA LAMPADA E-27 - FORNECIMENTO E INSTALAÇÃO</t>
  </si>
  <si>
    <t>LUMINÁRIA TIPO CALHA PARA 2 LÂMPADAS TUBULARES 32W - FORNECIMENTO E INSTALAÇÃO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</si>
  <si>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</si>
  <si>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</si>
  <si>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</si>
  <si>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</si>
  <si>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</si>
  <si>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</si>
  <si>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</si>
  <si>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</si>
  <si>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</si>
  <si>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</si>
  <si>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</si>
  <si>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</si>
  <si>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3.1.14</t>
  </si>
  <si>
    <t>3.1.15</t>
  </si>
  <si>
    <t>3.1.16</t>
  </si>
  <si>
    <t>3.1.17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</si>
  <si>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</si>
  <si>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</si>
  <si>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</si>
  <si>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</si>
  <si>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</si>
  <si>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</si>
  <si>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</si>
  <si>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</si>
  <si>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</si>
  <si>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</si>
  <si>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3.1.28</t>
  </si>
  <si>
    <t>3.1.29</t>
  </si>
  <si>
    <t>3.1.30</t>
  </si>
  <si>
    <t>3.1.31</t>
  </si>
  <si>
    <t>3.1.32</t>
  </si>
  <si>
    <t>3.1.33</t>
  </si>
  <si>
    <t>3.1.34</t>
  </si>
  <si>
    <t>3.1.35</t>
  </si>
  <si>
    <t>3.1.36</t>
  </si>
  <si>
    <t>3.1.37</t>
  </si>
  <si>
    <t>3.1.38</t>
  </si>
  <si>
    <t>3.1.39</t>
  </si>
  <si>
    <t>3.1.40</t>
  </si>
  <si>
    <t>3.1.41</t>
  </si>
  <si>
    <t>3.1.42</t>
  </si>
  <si>
    <t>3.1.43</t>
  </si>
  <si>
    <t>3.1.44</t>
  </si>
  <si>
    <t>3.1.45</t>
  </si>
  <si>
    <t>3.1.46</t>
  </si>
  <si>
    <t>INSTALAÇÕES ELÉTRICAS - USINA DO GASOMETRO</t>
  </si>
  <si>
    <t>3.2.1</t>
  </si>
  <si>
    <t>3.2.2</t>
  </si>
  <si>
    <t>3.1.1</t>
  </si>
  <si>
    <t>3.1.47</t>
  </si>
  <si>
    <t>3.1.48</t>
  </si>
  <si>
    <t>3.1.49</t>
  </si>
  <si>
    <t>3.1.50</t>
  </si>
  <si>
    <t>3.1.51</t>
  </si>
  <si>
    <t>3.1.52</t>
  </si>
  <si>
    <t>3.1.53</t>
  </si>
  <si>
    <t>3.1.54</t>
  </si>
  <si>
    <t>3.1.55</t>
  </si>
  <si>
    <t>3.1.56</t>
  </si>
  <si>
    <t>3.1.57</t>
  </si>
  <si>
    <t>3.1.58</t>
  </si>
  <si>
    <t>3.1.59</t>
  </si>
  <si>
    <t>3.1.60</t>
  </si>
  <si>
    <t>3.1.61</t>
  </si>
  <si>
    <t>3.1.62</t>
  </si>
  <si>
    <t>3.1.63</t>
  </si>
  <si>
    <t>3.1.64</t>
  </si>
  <si>
    <t>3.1.65</t>
  </si>
  <si>
    <t>3.1.66</t>
  </si>
  <si>
    <t>3.1.67</t>
  </si>
  <si>
    <t>3.1.68</t>
  </si>
  <si>
    <t>3.1.69</t>
  </si>
  <si>
    <t>3.1.70</t>
  </si>
  <si>
    <t>3.1.71</t>
  </si>
  <si>
    <t>3.1.72</t>
  </si>
  <si>
    <t>3.1.73</t>
  </si>
  <si>
    <t>3.1.74</t>
  </si>
  <si>
    <t>3.1.75</t>
  </si>
  <si>
    <t>3.1.76</t>
  </si>
  <si>
    <t>3.1.77</t>
  </si>
  <si>
    <t>3.1.78</t>
  </si>
  <si>
    <t>3.1.79</t>
  </si>
  <si>
    <t>3.1.80</t>
  </si>
  <si>
    <t>3.1.81</t>
  </si>
  <si>
    <t>3.1.82</t>
  </si>
  <si>
    <t>3.1.83</t>
  </si>
  <si>
    <t>3.1.84</t>
  </si>
  <si>
    <t>3.1.85</t>
  </si>
  <si>
    <t>3.1.86</t>
  </si>
  <si>
    <t>3.1.87</t>
  </si>
  <si>
    <t>3.1.88</t>
  </si>
  <si>
    <t>3.1.89</t>
  </si>
  <si>
    <t>3.1.90</t>
  </si>
  <si>
    <t>3.2.3</t>
  </si>
  <si>
    <t>CABO FLEXÍVEL, NÃO HALOGENADO, ISOLAÇÃO PVC/A 750V, Ø 16,0MM2 - FORNECIMENTO E INSTALAÇÃO</t>
  </si>
  <si>
    <t>3.2.4</t>
  </si>
  <si>
    <t>LUMINARIAS - TEATRO ELIS REGINA</t>
  </si>
  <si>
    <t>QUANDRO GERAL - TEATRO ELIS REGINA</t>
  </si>
  <si>
    <t>INSTALAÇÕES ELÉTRICAS - TEATRO ELIS REGINA</t>
  </si>
  <si>
    <t>CABO FLEXÍVEL, NÃO HALOGENADO, ISOLAÇÃO PVC/A 750V, Ø 25,0MM2 - FORNECIMENTO E INSTALAÇÃO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</si>
  <si>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</si>
  <si>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</si>
  <si>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</si>
  <si>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</si>
  <si>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</si>
  <si>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</si>
  <si>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</si>
  <si>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</si>
  <si>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</si>
  <si>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</si>
  <si>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</si>
  <si>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</si>
  <si>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</si>
  <si>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</si>
  <si>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</si>
  <si>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</si>
  <si>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3.2.21</t>
  </si>
  <si>
    <t>3.2.22</t>
  </si>
  <si>
    <t>3.2.23</t>
  </si>
  <si>
    <t>3.2.24</t>
  </si>
  <si>
    <t>3.2.25</t>
  </si>
  <si>
    <t>3.2.26</t>
  </si>
  <si>
    <t>INTERRUPTOR PARALELO (1 MÓDULO), 10A/250V, INCLUINDO SUPORTE E PLACA - FORNECIMENTO E INSTALAÇÃO</t>
  </si>
  <si>
    <t>TOMADA PINOS CHATOS UNIVERSAL TIPO 2P+T 15A/250V MIOLO BRANCO, TENSÃO DE OPERAÇÃO 127V</t>
  </si>
  <si>
    <t>TOMADA PINOS CHATOS UNIVERSAL TIPO 2P+T 15A/250V MIOLO PRETO, TENSÃO DE OPERAÇÃO 220V</t>
  </si>
  <si>
    <t>ELETRODUTO EM ACO GALVANIZADO Ø4" PESADO, INCLUSO ABRAÇADEIRA E LUVA - FORNECIMENTO E INSTALAÇÃO</t>
  </si>
  <si>
    <t>CABO FLEXÍVEL, NÃO HALOGENADO, ISOLAÇÃO EPR 0,6/1KV, Ø 240,0MM2 - FORNECIMENTO E INSTALAÇÃO</t>
  </si>
  <si>
    <t>CABO FLEXÍVEL, NÃO HALOGENADO, ISOLAÇÃO EPR 0,6/1KV, Ø 300,0MM2 - FORNECIMENTO E INSTALAÇÃO</t>
  </si>
  <si>
    <t>ELETROCALHA PERFURADA TIPO U 300x100MM, INCLUSO EMENDA INTERNA E PARAFUSO - FORNECIMENTO E INSTALAÇÃO</t>
  </si>
  <si>
    <t>ELETROCALHA LISA TIPO U 150x75MM, INCLUSO EMENDA INTERNA E PARAFUSO - FORNECIMENTO E INSTALAÇÃO</t>
  </si>
  <si>
    <t>ELETROCALHA LISA TIPO U 400x100MM, INCLUSO EMENDA INTERNA E PARAFUSO - FORNECIMENTO E INSTALAÇÃO</t>
  </si>
  <si>
    <t>LUMINÁRIA PARA CAMARIM 60CM PARA 4 LAMPADAS - FORNECIMENTO E INSTALAÇÃO</t>
  </si>
  <si>
    <t>QUADRO DE COMANDO COM PLACA DE MONTAGEM,  SISTEMA DE VEDAÇÃO NA PORTA E NO FLANGE ATRAVÉS DE BORRACHA, PARA PROTEÇÃO CONTRA PÓ E OUTROS AGENTES. GRAU DE PROTEÇÃO IP55, PARAFUSO DE ATERRAMENTO NA PORTA, FECHO TIPO FENDA EM METAL, FABRICADAS EM CHAPA DE AÇO ZINCADO, TRATADA E POSTERIORMENTE RECEBE PINTURA A PÓ ELETROSTÁTICA, 300x200x200 mm</t>
  </si>
  <si>
    <t>LP01 - PERFIL ILUMINADO LED PARA DEGRAU EM ALUMÍNIO EXTRUDADO COM PINTURA E-COAT PRETA, DIFUSOR EM PVC LEITOSO E BORRACHA ANTIDERRAPANTE - REF.: BD15L OU EQUIVALENTE - FORNECIMENTO E INSTALAÇÃO</t>
  </si>
  <si>
    <t>LT02 - LUMINÁRIA A LED DE EMBUTIR CORPO E REFLETOR EM ALUMÍNIO E DIFUSOR RECUADO EM ACRÍLICO LEITOSO, COM PINTURA BRANCA EXTERNA - REF.: EF32 - E12LED3K OU EQUIVALENTE - FORNECIMENTO E INSTALAÇÃO</t>
  </si>
  <si>
    <t>LT03 - LUMINÁRIA WALLWASHER LED DE EMBUTIR CORPO E REFLETOR EM ALUMÍNIO E DIFUSOR RECUADO EM ACRÍLICO LEITOSO, COM PINTURA BRANCA EXTERNA - REF.: WW01-E0700830 OU EQUIVALENTE - FORNECIMENTO E INSTALAÇÃO</t>
  </si>
  <si>
    <t>LT04 - LUMINÁRIA PENDENTE, CORPO E REFLETOR EM ALUMÍNIO, DIFUSOR PRISMÁTICO TRANSPARENTE, SUSPENSÃO EM CABO DE AÇO DE 2 M - ALTURA DE MONTAGEM 2,50M - REF.: 3315-N (2015) OU EQUIVALENTE - FORNECIMENTO E INSTALAÇÃO (INCLUSO 2 LAMPADAS TUBOLED 18W)</t>
  </si>
  <si>
    <t>LT05.1 - LUMINÁRIA A LED DE SOBREPOR, CORPO E REFLETOR EM ALUMÍNIO E DIFUSOR RECUADO EM ACRÍLICO LEITOSO, COM PINTURA BRANCA EXTERNA 12W - REF EF60-E10700830 OU EQUIVALENTE - FORNECIMENTO E INSTALAÇÃO</t>
  </si>
  <si>
    <t>LT06 - LUMINÁRIA TIPO PAINEL LED DE SOBREPOR, CORPO EM CHAPA DE AÇO PINTADA 18W - REF: DS6182N OU EQUIVALENTE - FORNECIMENTO E INSTALAÇÃO</t>
  </si>
  <si>
    <t>LT05 - LUMINÁRIA A LED DE EMBUTIR, CORPO E REFLETOR EM ALUMÍNIO E DIFUSOR RECUADO EM ACRÍLICO LEITOSO, COM PINTURA BRANCA EXTERNA 8W - REF: EF60-E10700830 OU EQUIVALENTE - FORNECIMENTO E INSTALAÇÃO</t>
  </si>
  <si>
    <t>LT08 - LUMINÁRIA LED TIPO SPOT ORIENTÁVEL, PARA TRILHO ELETRIFICADO, CORPO E REFLETOR EM ALUMÍNIO E FACHO RECUADO, COM PINTURA BRANCA EXTERNA 30W - REF.: SR18-S13L830MB OU EQUIVALENTE - FORNECIMENTO E INSTALAÇÃO</t>
  </si>
  <si>
    <t>LT08A - TRILHO ELETRIFICADO 1M - FORNECIMENTO E INSTALAÇÃO</t>
  </si>
  <si>
    <t>LT09 - LUMINÁRIA A LED DE SOBREPOR, CORPO EM CHAPA DE AÇO PINTADA E DIFUSOR EM ACRÍLICO LEITOSO - REF.: LHT01-E2000830  OU EQUIVALENTE - FORNECIMENTO E INSTALAÇÃO</t>
  </si>
  <si>
    <t>LT10 - LUMINÁRIA A LED DE SOBREPOR, CORPO EM CHAPA DE AÇO PINTADA E DIFUSOR EM ACRÍLICO LEITOSO - RE.: LHT03-E4000830 OU EQUIVALENTE - FORNECIMENTO E INSTALAÇÃO</t>
  </si>
  <si>
    <t>LT10A - LUMINÁRIA A LED DE SOBREPOR, CORPO EM CHAPA DE AÇO PINTADA E DIFUSOR EM ACRÍLICO LEITOSO COM OPÇÃO DE DIMMER- REF.: LHT03-E4000830 OU EQUIVALENTE - FORNECIMENTO E INSTALAÇÃO</t>
  </si>
  <si>
    <t>LT11 - LUMINÁRIA A LED DE EMBUTIR, CORPO EM CHAPA DE AÇO PINTADA E DIFUSOR EM ACRÍLICO TRANSLÚCIDO - REF.:LML04-E3500840 OU EQUIVALENTE - FORNECIMENTO E INSTALAÇÃO</t>
  </si>
  <si>
    <t>LT12 - LUMINÁRIA LED DE SOBREPOR COMPLETA, CORPO EM ACRILICO TRANSLUCIDO, FIXAÇÃO ATRAVÉS DE IMÃS - REF.:SMARTFIX 1160 OU EQUIVALENTE - FORNECIMENTO E INSTALAÇÃO</t>
  </si>
  <si>
    <t>LT13 - LUMINÁRIA DE EMBUTIR NO PISO OU SOLO COMPLETA COM LED DE ALTO DESEMPENHO, CORPO EM ALUMÍNIO, DIFUSOR EM VIDRO PLANO TEMPERADO TRANSPARENTE, GRAU DE PROTEÇÃO IP67 - REF.: DJ-3WBQ OU EQUIVALENTE - FORNECIMENTO E INSTALAÇÃO</t>
  </si>
  <si>
    <t>LT 14 - LUMINÁRIA DE SOBREPOR A LED IP66, CORPO EM POLICARBONATO INJETADO, DIFUSOR EM ACRÍLICO, INSTALAÇÃO h=5,00m - REF.:LEX11-S2M750 OU EQUIVALENTE - FORNECIMENTO E INSTALAÇÃO</t>
  </si>
  <si>
    <t>LT 15 - LUMINÁRIA DE SOBREPOR, CORPO E REFLETOR EM ALUMÍNIO COM PINTURA BRANCA MICROTEXTURIZADA, DIFUSOR EM ACRÍLICO LEITOSO - REF.: PF106-S11100830 OU EQUIVALENTE - FORNECIMENTO E INSTALAÇÃO</t>
  </si>
  <si>
    <t>LT16 - LUMINÁRIA A LED DE SOBREPOR, CORPO EM CHAPA DE AÇO PINTADA, DIFUSOR EM ACRÍLICO LEITOSO - REF.:LHT02-E4000840 OU EQUIVALENTE - FORNECIMENTO E INSTALAÇÃO</t>
  </si>
  <si>
    <t>LT 17 - LUMINÁRIA A LED DE SOBREPOR, CORPO EM CHAPA DE AÇO COM REFLETORES EM ALUMÍNIO ALTO BRILHO, COMBINADOS COM DIFUSORES EM ACRÍLICO LEITOSO  - REF.: LAN02-S3500840 OU EQUIVALENTE - FORNECIMENTO E INSTALAÇÃO</t>
  </si>
  <si>
    <t>LT 18 - LUMINÁRIA A LED DE SOBREPOR, CORPO EM CHAPA DE AÇO COM ALETAS PARABÓLICAS, REFLETORES EM ALUMÍNIO ALTO BRILHO, COMBINADOS COM DIFUSORES EM ACRÍLICO LEITOSO - REF.: LAA02-S3500830  OU EQUIVALENTE - FORNECIMENTO E INSTALAÇÃO</t>
  </si>
  <si>
    <t>LT 19 - LUMINÁRIA PARA FITA LED, PERFIL DE SOBREPOR LINE UP, CORPO EM ALUMINIO, DIFUSOR EM ACRÍLICO LEITOSO - REF.:LF2000 -G3-830-04 + LU1925-S OU EQUIVALENTE - FORNECIMENTO E INSTALAÇÃO</t>
  </si>
  <si>
    <t>LT 21 - LUMINÁRIA PARA FITA LED, PERFIL DE SOBREPOR LINE UP, CORPO EM ALUMINIO, DIFUSOR EM ACRÍLICO LEITOSO, OPCIONAL DRIVER DIMMER - REF.:LF500 -G1-830-10 + FP2828-S OU EQUIVALENTE - FORNECIMENTO E INSTALAÇÃO</t>
  </si>
  <si>
    <t>LT 23 - PAINEL TENSIONADO RETROILUMINADO COM TUBE LED, LARGURA 3,0M - REF.: ESSENTIAL LEDtube 1200mm 18W 840 T8C W G OU EQUIVALENTE - FORNECIMENTO E INSTALAÇÃO</t>
  </si>
  <si>
    <t>LT 23 - PAINEL TENSIONADO RETROILUMINADO COM TUBE LED, LARGURA 2,0M - REF.: ESSENTIAL LEDtube 1200mm 18W 840 T8C W G OU EQUIVALENTE - FORNECIMENTO E INSTALAÇÃO</t>
  </si>
  <si>
    <t>LT 22 - PAINEL TENSIONADO RETROILUMINADO COM TUBE LED - REF.: MASTER LEDTUBE 600mm 7.5W840 G5 I OU EQUIVALENTE - FORNECIMENTO E INSTALAÇÃO</t>
  </si>
  <si>
    <t>LT 28 - PROJETOR ORIENTÁVEL A LED, CORPO EM ALUMÍNIO EM TRILHO ELETRIFICADO DE 3 CIRCUITOS, REGULAGEM DE FACHO ORBITAL, CONJUNTO COM 2x11°, 2X23° e 1x46 - REF.: SR18-S13L840  OU EQUIVALENTE - FORNECIMENTO E INSTALAÇÃO</t>
  </si>
  <si>
    <t>LT 24 - LUMINÁRIA DE SOBREPOR, LINEAR CORPO E REFLETOR EM ALUMÍNIO COM PINTURA BRANCA MICROTEXTURIZADA, DIFUSOR EM ACRÍLICO LEITOSO - REF.: WAY - LLN03- S4800840 OU EQUIVALENTE - FORNECIMENTO E INSTALAÇÃO</t>
  </si>
  <si>
    <t>LT 26 - LUMINÁRIA DE SOBREPOR, LINEAR CORPO E REFLETOR EM ALUMÍNIO COM PINTURA BRANCA MICROTEXTURIZADA, DIFUSOR EM ACRÍLICO LEITOSO - REF.: WAY - LLN04- S6400840  OU EQUIVALENTE - FORNECIMENTO E INSTALAÇÃO</t>
  </si>
  <si>
    <t>LUMINÁRIA DE EMBUTIR 25W PARA 1 LÂMPADA E27 - FORNECIMENTO E INSTALAÇÃO</t>
  </si>
  <si>
    <t>LT01 - LUMINÁRIA A LED DE  EMBUTIR - CORPO E REFLETOR EM ALUMÍNIO E DIFUSOR RECUADO EM ACRÍLICO LEITOSO, COM PINTURA BRANCA EXTERNA - REF.: EF42-E13000830OU EQUIVALENTE - FORNECIMENTO E INSTALAÇÃO</t>
  </si>
  <si>
    <t>CHAVE DE PARTIDA DIRETA WEG PDW04-3V25 - FORNECIMENTO E INSTALAÇÃO</t>
  </si>
  <si>
    <t>CHAVE DE PARTIDA DIRETA WEG PDWCA08-3V25 -FF - FORNECIMENTO E INSTALAÇÃO</t>
  </si>
  <si>
    <t>CHAVE DE PARTIDA DIRETA WEG PDW02-2V25 - FORNECIMENTO E INSTALAÇÃO</t>
  </si>
  <si>
    <t>5.3.4.8</t>
  </si>
  <si>
    <t>6.4</t>
  </si>
  <si>
    <t>6.4.1</t>
  </si>
  <si>
    <t>6.4.2</t>
  </si>
  <si>
    <t>6.4.3</t>
  </si>
  <si>
    <t>6.4.4</t>
  </si>
  <si>
    <t>6.4.5</t>
  </si>
  <si>
    <t>6.6.3</t>
  </si>
  <si>
    <t>5.3.35.1</t>
  </si>
  <si>
    <t>5.3.35.2</t>
  </si>
  <si>
    <t>5.3.35.3</t>
  </si>
  <si>
    <t>5.3.35.4</t>
  </si>
  <si>
    <t>5.3.35.5</t>
  </si>
  <si>
    <t>5.3.35.6</t>
  </si>
  <si>
    <t>EQUIPE DE INSTALAÇÃO ELÉTRICA DO QUADRO GERAL DO TEATRO ELIS REGINA</t>
  </si>
  <si>
    <t>EQUIPE DE INSTALAÇÃO ELÉTRICA DO QUADRO GERAL DA USINA DO GASOMETRO</t>
  </si>
  <si>
    <t>SUBESTAÇÃO</t>
  </si>
  <si>
    <t>COMISSIONAMENTO DE SUBESTAÇÃO</t>
  </si>
  <si>
    <t>PRONTUÁRIO DAS INSTALAÇÕES ELÉTRICAS CONFORME NR-10</t>
  </si>
  <si>
    <t xml:space="preserve">PLACA METÁLICA INDICANDO PERIGO DE MORTE PADRÃO CEEE </t>
  </si>
  <si>
    <t>LUMINARIA HERMETICA IP-65 PARA 2 DUAS LAMPADAS DE 28/32/36/40 W (NAO INCLUI REATOR E LAMPADAS)</t>
  </si>
  <si>
    <t>POSTE DE CONCRETO ARMADO DE SECAO DUPLO T, EXTENSAO DE 11,00 M, RESISTENCIA DE 600 DAN, TIPO B</t>
  </si>
  <si>
    <t xml:space="preserve">CINTA PARA POSTE CIRCULAR - GALVANIZADA A FOGO 190MM COM PARAFUSOS </t>
  </si>
  <si>
    <t>CINTA CIRCULAR EM ACO GALVANIZADO DE 210 MM DE DIAMETRO PARA INSTALACAO DE TRANSFORMADOR EM POSTE DE CONCRETO</t>
  </si>
  <si>
    <t>SUPORTE MÃO FRANCESA EM AÇO, ABAS IGUAIS 30 CM, CAPACIDADE MINIMA 60 KG, BRANCO - FORNECIMENTO E INSTALAÇÃO</t>
  </si>
  <si>
    <t>PARAFUSO FRANCES M16 EM ACO GALVANIZADO, COMPRIMENTO = 150 MM, DIAMETRO = 16 MM, CABECA ABAULADA</t>
  </si>
  <si>
    <t>PARAFUSO FRANCES M16 EM ACO GALVANIZADO, COMPRIMENTO = 45 MM, DIAMETRO = 16 MM, CABECA ABAULADA</t>
  </si>
  <si>
    <t>PARAFUSO CABEÇA ABAULADA( FRANCES) M16 X 150 MM</t>
  </si>
  <si>
    <t>ARRUELA QUADRADA EM ACO GALVANIZADO, DIMENSAO = 38 MM, ESPESSURA = 3MM, DIAMETRO DO FURO= 18 MM</t>
  </si>
  <si>
    <t>PORCA QUADRADA PARA PARAFUSO M16</t>
  </si>
  <si>
    <t xml:space="preserve">MANILHA SAPATILHA </t>
  </si>
  <si>
    <t>PORCA OLHAL EM ACO GALVANIZADO, ESPESSURA 16MM, ABERTURA 21MM</t>
  </si>
  <si>
    <t>GANCHO OLHAL EM ACO GALVANIZADO, ESPESSURA 16MM, ABERTURA 21MM</t>
  </si>
  <si>
    <t>PARA RAIO POLIMERICO 12KV 10KA</t>
  </si>
  <si>
    <t>BRACO SUPORTE TIPO L</t>
  </si>
  <si>
    <t>ARAME GALVANIZADO 12 BWG, D = 2,76 MM (0,048 KG/M) OU 14 BWG, D = 2,11 MM (0,026 KG/M</t>
  </si>
  <si>
    <t>6.8</t>
  </si>
  <si>
    <t>Obras Externas</t>
  </si>
  <si>
    <t>6.8.1</t>
  </si>
  <si>
    <t>6.8.2</t>
  </si>
  <si>
    <t>6.8.3</t>
  </si>
  <si>
    <t>6.8.4</t>
  </si>
  <si>
    <t>6.8.5</t>
  </si>
  <si>
    <t>6.8.6</t>
  </si>
  <si>
    <t>6.8.7</t>
  </si>
  <si>
    <t>6.8.8</t>
  </si>
  <si>
    <t>6.8.9</t>
  </si>
  <si>
    <t>6.8.10</t>
  </si>
  <si>
    <t>6.8.11</t>
  </si>
  <si>
    <t>6.8.12</t>
  </si>
  <si>
    <t>6.8.13</t>
  </si>
  <si>
    <t>6.8.14</t>
  </si>
  <si>
    <t>6.8.15</t>
  </si>
  <si>
    <t>6.8.16</t>
  </si>
  <si>
    <t>6.8.17</t>
  </si>
  <si>
    <t>6.8.18</t>
  </si>
  <si>
    <t>6.8.19</t>
  </si>
  <si>
    <t>6.8.20</t>
  </si>
  <si>
    <t>6.8.21</t>
  </si>
  <si>
    <t>6.8.22</t>
  </si>
  <si>
    <t>6.8.23</t>
  </si>
  <si>
    <t>6.8.24</t>
  </si>
  <si>
    <t>6.8.25</t>
  </si>
  <si>
    <t>6.8.26</t>
  </si>
  <si>
    <t>6.8.28</t>
  </si>
  <si>
    <t>6.8.29</t>
  </si>
  <si>
    <t>6.8.30</t>
  </si>
  <si>
    <t>6.8.31</t>
  </si>
  <si>
    <t>6.8.32</t>
  </si>
  <si>
    <t>6.8.33</t>
  </si>
  <si>
    <t>6.8.34</t>
  </si>
  <si>
    <t>6.8.35</t>
  </si>
  <si>
    <t>6.8.36</t>
  </si>
  <si>
    <t>6.8.37</t>
  </si>
  <si>
    <t>6.8.38</t>
  </si>
  <si>
    <t>6.8.39</t>
  </si>
  <si>
    <t>6.8.40</t>
  </si>
  <si>
    <t>6.8.41</t>
  </si>
  <si>
    <t>6.8.42</t>
  </si>
  <si>
    <t>6.8.43</t>
  </si>
  <si>
    <t>6.8.44</t>
  </si>
  <si>
    <t>6.8.45</t>
  </si>
  <si>
    <t>6.8.46</t>
  </si>
  <si>
    <t>6.8.47</t>
  </si>
  <si>
    <t>6.8.48</t>
  </si>
  <si>
    <t>6.8.49</t>
  </si>
  <si>
    <t>6.8.50</t>
  </si>
  <si>
    <t>6.8.51</t>
  </si>
  <si>
    <t>6.8.52</t>
  </si>
  <si>
    <t>6.8.53</t>
  </si>
  <si>
    <t>6.8.54</t>
  </si>
  <si>
    <t>6.8.55</t>
  </si>
  <si>
    <t>6.8.56</t>
  </si>
  <si>
    <t>6.8.57</t>
  </si>
  <si>
    <t>6.8.58</t>
  </si>
  <si>
    <t>6.8.59</t>
  </si>
  <si>
    <t>6.8.60</t>
  </si>
  <si>
    <t>6.8.61</t>
  </si>
  <si>
    <t>6.8.62</t>
  </si>
  <si>
    <t>6.8.63</t>
  </si>
  <si>
    <t>6.8.64</t>
  </si>
  <si>
    <t>6.8.65</t>
  </si>
  <si>
    <t>6.8.66</t>
  </si>
  <si>
    <t>6.8.67</t>
  </si>
  <si>
    <t>6.8.68</t>
  </si>
  <si>
    <t>6.8.69</t>
  </si>
  <si>
    <t>6.8.70</t>
  </si>
  <si>
    <t>6.8.71</t>
  </si>
  <si>
    <t>6.8.72</t>
  </si>
  <si>
    <t>6.8.73</t>
  </si>
  <si>
    <t>6.8.74</t>
  </si>
  <si>
    <t>6.8.75</t>
  </si>
  <si>
    <t>6.8.76</t>
  </si>
  <si>
    <t>6.8.77</t>
  </si>
  <si>
    <t>6.8.78</t>
  </si>
  <si>
    <t>6.8.79</t>
  </si>
  <si>
    <t>6.8.80</t>
  </si>
  <si>
    <t>6.8.81</t>
  </si>
  <si>
    <t>6.8.82</t>
  </si>
  <si>
    <t>6.8.83</t>
  </si>
  <si>
    <t>6.8.84</t>
  </si>
  <si>
    <t>6.8.85</t>
  </si>
  <si>
    <t>6.8.86</t>
  </si>
  <si>
    <t>6.8.87</t>
  </si>
  <si>
    <t>6.8.88</t>
  </si>
  <si>
    <t>6.8.89</t>
  </si>
  <si>
    <t>6.8.90</t>
  </si>
  <si>
    <t>6.8.91</t>
  </si>
  <si>
    <t>6.8.92</t>
  </si>
  <si>
    <t>6.8.93</t>
  </si>
  <si>
    <t>6.8.94</t>
  </si>
  <si>
    <t>6.8.95</t>
  </si>
  <si>
    <t>6.8.96</t>
  </si>
  <si>
    <t>6.8.97</t>
  </si>
  <si>
    <t>6.8.98</t>
  </si>
  <si>
    <t>6.8.99</t>
  </si>
  <si>
    <t>6.8.100</t>
  </si>
  <si>
    <t>6.8.101</t>
  </si>
  <si>
    <t>6.8.102</t>
  </si>
  <si>
    <t>6.8.103</t>
  </si>
  <si>
    <t>6.8.104</t>
  </si>
  <si>
    <t>6.8.105</t>
  </si>
  <si>
    <t>6.8.107</t>
  </si>
  <si>
    <t>6.8.108</t>
  </si>
  <si>
    <t>6.8.109</t>
  </si>
  <si>
    <t>6.8.110</t>
  </si>
  <si>
    <t>6.8.111</t>
  </si>
  <si>
    <t>6.8.112</t>
  </si>
  <si>
    <t>6.8.113</t>
  </si>
  <si>
    <t>6.8.114</t>
  </si>
  <si>
    <t>6.8.115</t>
  </si>
  <si>
    <t>6.8.117</t>
  </si>
  <si>
    <t>6.8.118</t>
  </si>
  <si>
    <t>6.8.119</t>
  </si>
  <si>
    <t>6.8.120</t>
  </si>
  <si>
    <t>6.8.121</t>
  </si>
  <si>
    <t>6.8.122</t>
  </si>
  <si>
    <t>6.8.123</t>
  </si>
  <si>
    <t>6.8.125</t>
  </si>
  <si>
    <t>6.8.127</t>
  </si>
  <si>
    <t>6.8.128</t>
  </si>
  <si>
    <t>6.8.129</t>
  </si>
  <si>
    <t>6.8.130</t>
  </si>
  <si>
    <t>6.8.131</t>
  </si>
  <si>
    <t>6.8.132</t>
  </si>
  <si>
    <t>6.8.133</t>
  </si>
  <si>
    <t>6.8.134</t>
  </si>
  <si>
    <t>6.8.135</t>
  </si>
  <si>
    <t>6.8.136</t>
  </si>
  <si>
    <t>6.8.137</t>
  </si>
  <si>
    <t>6.8.138</t>
  </si>
  <si>
    <t>6.8.139</t>
  </si>
  <si>
    <t>6.8.140</t>
  </si>
  <si>
    <t>6.8.141</t>
  </si>
  <si>
    <t>6.8.142</t>
  </si>
  <si>
    <t>6.8.143</t>
  </si>
  <si>
    <t>6.8.144</t>
  </si>
  <si>
    <t>6.8.145</t>
  </si>
  <si>
    <t>6.8.146</t>
  </si>
  <si>
    <t>6.8.147</t>
  </si>
  <si>
    <t>6.8.148</t>
  </si>
  <si>
    <t>6.8.149</t>
  </si>
  <si>
    <t>6.8.150</t>
  </si>
  <si>
    <t>6.8.151</t>
  </si>
  <si>
    <t>6.8.152</t>
  </si>
  <si>
    <t>6.8.153</t>
  </si>
  <si>
    <t>6.8.154</t>
  </si>
  <si>
    <t>6.8.155</t>
  </si>
  <si>
    <t>6.8.156</t>
  </si>
  <si>
    <t>6.8.157</t>
  </si>
  <si>
    <t>6.8.158</t>
  </si>
  <si>
    <t>6.8.159</t>
  </si>
  <si>
    <t>6.9</t>
  </si>
  <si>
    <t>6.9.1</t>
  </si>
  <si>
    <t>6.9.2</t>
  </si>
  <si>
    <t>6.9.3</t>
  </si>
  <si>
    <t>6.9.4</t>
  </si>
  <si>
    <t>6.9.5</t>
  </si>
  <si>
    <t>6.9.6</t>
  </si>
  <si>
    <t>6.9.7</t>
  </si>
  <si>
    <t>Equipamentos Elétricos</t>
  </si>
  <si>
    <t>PORTA TIPO VENEZIANA COM DUAS FOLHAS - 1200 X 2100MM EM CHAPA 18 MSG - FORNECIMENTO E INSTALAÇÃO</t>
  </si>
  <si>
    <t>INTERRUPTOR SIMPLES PARA CONDULETE 1"</t>
  </si>
  <si>
    <t>PRESILHA PARA CABO DE COBRE NÚ 50MM2</t>
  </si>
  <si>
    <t>BUCHA DE NYLON TIPO FLAP, S-8</t>
  </si>
  <si>
    <t>PARAFUSO CABEÇA SEXTAVADA, ROSCA SOBERBA PARA BUCHA S-8</t>
  </si>
  <si>
    <t>TERMINAL DE COBRE ELETROLÍTICO À COMPRESSÃO, UM FURO Ø10,5MM, BARRIL CURTO, ACABAMENTO ESTANHADO, PARA CABO DE 25MM2</t>
  </si>
  <si>
    <t>TERMINAL DE COBRE ELETROLÍTICO À COMPRESSÃO, UM FURO Ø10,5MM, BARRIL CURTO, ACABAMENTO ESTANHADO, PARA CABO DE 50MM2</t>
  </si>
  <si>
    <t>TERMINAL DE COBRE ELETROLÍTICO À COMPRESSÃO, UM FURO Ø10,5MM, BARRIL CURTO, ACABAMENTO ESTANHADO, PARA CABO DE 70MM2</t>
  </si>
  <si>
    <t>CONECTOR À COMPRESSÃO PARA ATERRAMENTO, CABO DE COBRE NÚ 50MM2 [CCO-50-50]</t>
  </si>
  <si>
    <t>PARAFUSO 1/4" X 5/8" GALVANIZADO</t>
  </si>
  <si>
    <t>ARRUELA GALVANIZADA PARA PARAFUSO 1/4"</t>
  </si>
  <si>
    <t>PORCA GALVANIZADA PARA PARAFUSO DE 1/4"</t>
  </si>
  <si>
    <t>ARRUELA DE PRESSÃO GALVANIZADA PARA PARAFUSO DE 1/4"</t>
  </si>
  <si>
    <t>BARRA CHATA DE COBRE  1"X1/4"</t>
  </si>
  <si>
    <t>TAPETE ISOLANTE DE BORRACHA, DIMENSÃO 1000X1000MM, CLASSE 2 (20KV), COM NÚMERO DE SÉRIE (A CADA METRO DO PRODUTO), LAUDO DE ISOLAÇÃO ELÉTRICA, TARJA DE IDENTIFICAÇÃO DE CLASSE PADRONIZADO PELA COR AMARELO E ETIQUETA DE RETESTE</t>
  </si>
  <si>
    <t>CHAPA PARA FIXAÇÃO DE BUCHAS DE PASSAGEM, CHAPA 3/16 DIMENSÃO 1100X500MM, COM FURAÇÃO DE ENCAIXE E DE FIXAÇÃO</t>
  </si>
  <si>
    <t>LUVA DE BORRACHA TIPO II, CLASSE 2 (20KV),TARJA DE IDENTIFICAÇÃO DE CLASSE PADRONIZADO PELA COR AMARELO, ACOMPANHADAS DE LUVAS DE VAQUETA PARA PROTEÇÃO MECÂNICA</t>
  </si>
  <si>
    <t>EXAUSTOR INDUSTRIAL, Ø300MM, 2100M³/H, 220V, 1680 RPM, MONOFÁSICO [E30T4]</t>
  </si>
  <si>
    <t>BUCHA DE PASSAGEM, TIPO INTERNO/INTERNO, 200A, 15KV, COM VERGALHÃO DE LATÃO DE 7/16" [17.15.21]</t>
  </si>
  <si>
    <t>ISOLADOR DE PEDESTAL EM EPOXI, CLASSE 15KV, COM GUIA PARA VERGALHÃO 3/8"</t>
  </si>
  <si>
    <t>CHAVE SECCCIONADORA ABERTURA SOB CARGA, SEM BASE FUSÍVEL, COM ARTICULAÇÃO DE MANOBRA, NBI 95KV, TENSÃO NOMINAL EFICAZ 15KV, CORRENTE MÁXIMA 400A [RCS-10]</t>
  </si>
  <si>
    <t>PUNHO DE MANOBRA PARA CHAVE SECCIONADORA COM DISPOSITIVO TIPO "KIRK" PARA BLOQUEIO [RAC-PK]</t>
  </si>
  <si>
    <t>PROLONGADOR DE EIXO COM MANCAL PARA CHAVE SECCIONADORA [RAC-PE]</t>
  </si>
  <si>
    <t>HASTE DE INTERLIGAÇÃO DE PUNHO A SECCIONADORA [RAC-HI]</t>
  </si>
  <si>
    <t>VERGALHÃO DE COBRE ELETROLÍTICO, Ø3/8"X3 METROS</t>
  </si>
  <si>
    <t>TERMINAL CONCÊNTRICO À PRESSÃO, TIPO UNIÃO T, Ø3/8" [TCC004]</t>
  </si>
  <si>
    <t>TERMINAL CONCÊNTRICO À PRESSÃO, TIPO LATERAL RETO , Ø3/8" [TCC001]</t>
  </si>
  <si>
    <t>TERMINAL CONCÊNTRICO À PRESSÃO, TIPO UNIÃO RETA , Ø3/8" [TCC006]</t>
  </si>
  <si>
    <t xml:space="preserve">PARAFUSO GALVANIZADO 3/8" X 1 1/4" </t>
  </si>
  <si>
    <t>ARRUELA LISA GALVANIZADA PARA PARAFUSO DE 3/8"</t>
  </si>
  <si>
    <t>ARRUELA DE PRESSÃO GALVANIZADA PARA PARAFUSO DE 3/8"</t>
  </si>
  <si>
    <t>PORCA GALVANIZADA PARA PARAFUSO DE 3/8"</t>
  </si>
  <si>
    <t>ELETRODUTO 1 1/2", GALVANIZADO A FOGO, MÉDIO</t>
  </si>
  <si>
    <t xml:space="preserve">PERFILADO 38X38MM, GALVANIZADO A FOGO, PERFURADO, CHAPA #20MSG </t>
  </si>
  <si>
    <t>CURVA 90 GRAUS  1", GALVANIZADO A FOGO MÉDIO</t>
  </si>
  <si>
    <t>CURVA EM S 1", GALVANIZADO A FOGO MÉDIO</t>
  </si>
  <si>
    <t>CURVA 90 GRAUS 1 1/2", GALVANIZADO A FOGO MÉDIO</t>
  </si>
  <si>
    <t>LUVA 1 1/2", GALVANIZADO A FOGO MÉDIO</t>
  </si>
  <si>
    <t>LUVA 1", GALVANIZADO A FOGO MÉDIO</t>
  </si>
  <si>
    <t>BUCHA DE ACABAMENTO 1 ", GALVANIZADA</t>
  </si>
  <si>
    <t>BUCHA DE ACABAMENTO 1 1/2", GALVANIZADA</t>
  </si>
  <si>
    <t>ARRUELA DE ACABAMENTO 1", GALVANIZADA</t>
  </si>
  <si>
    <t>ARRUELA DE ACABAMENTO 1 1/2", GALVANIZADA</t>
  </si>
  <si>
    <t>BOX CÔNICO 1"</t>
  </si>
  <si>
    <t>BOX CÔNICO 1 1/2"</t>
  </si>
  <si>
    <t>ABRAÇADEIRA 1", TIPO D, CUNHA</t>
  </si>
  <si>
    <t>ABRAÇADEIRA 1 1/2", TIPO D, CUNHA</t>
  </si>
  <si>
    <t>CONDULETE DE ALUMÍNIO LL 1 1/2", SEM ROSCA, COM TAMPA</t>
  </si>
  <si>
    <t>CONDULETE DE ALUMÍNIO LR 1 1/2", SEM ROSCA, COM TAMPA</t>
  </si>
  <si>
    <t>CONDULETE DE ALUMÍNIO  T 1 1/2", SEM ROSCA, COM TAMPA</t>
  </si>
  <si>
    <t>CHUMBADOR TIPO CB PARA TIRANTE 1/4" [CB14200]</t>
  </si>
  <si>
    <t>PROLONGADOR PARA SUSPENSÃO 50MM COM ROSCA DE 1/4"</t>
  </si>
  <si>
    <t>TIRANTE GALVANIZADO COM ROSCA 1/4"</t>
  </si>
  <si>
    <t>PORCA GALVANIZADA 1/4"</t>
  </si>
  <si>
    <t>ARRUELA GALVANIZADA 1/4"</t>
  </si>
  <si>
    <t>TOMADA PARA CONDULETE PADRÃO BRASILEIRO 2P+T 1"</t>
  </si>
  <si>
    <t>TAMPA DE CONDULETE PARA TOMADA PADRÃO BRASILEIRO 2P+T 1"</t>
  </si>
  <si>
    <t>TAMPA DE CONDULETE PARA INTERRUPTOR SIMPLES, 1"</t>
  </si>
  <si>
    <t>CONDULETE DE ALUMÍNIO X 1 ", SEM ROSCA, COM TAMPA</t>
  </si>
  <si>
    <t>CONDULETE DE ALUMÍNIO LL 1", SEM ROSCA, COM TAMPA</t>
  </si>
  <si>
    <t>CONDULETE DE ALUMÍNIO LR 1", SEM ROSCA, COM TAMPA</t>
  </si>
  <si>
    <t>CONDULETE DE ALUMÍNIO T 1", SEM ROSCA, COM TAMPA</t>
  </si>
  <si>
    <t>CONDULETE DE ALUMÍNIO E 1 ", SEM ROSCA, COM TAMPA</t>
  </si>
  <si>
    <t>ELETRODUTO FLEXIVEL PRETO (SEAL TUBO) 1.1/2"</t>
  </si>
  <si>
    <t>PRENSA CABOS [S799CI]</t>
  </si>
  <si>
    <t>CURVA DE PVC 90 GRAUS SCH80  4"</t>
  </si>
  <si>
    <t>RALO DE FERRO FUNDIDO COM SAÍDA 4"</t>
  </si>
  <si>
    <t xml:space="preserve">ABRAÇADEIRA PARA FIXAÇÃO DE CABOS ELÉTRICOS DE POTÊNCIA, ISOLADOS, COM ANEL DE BORRACHA [MB-03] </t>
  </si>
  <si>
    <t>MASSA DE CALAFETAR</t>
  </si>
  <si>
    <t>CONECTOR TIPO CUNHA DE COBRE 70MM2-70MM2 [CODC-120-2]</t>
  </si>
  <si>
    <t>CONECTOR TIPO CUNHA DE COBRE 70MM2-50MM2 [CODC-120-1]</t>
  </si>
  <si>
    <t>CURVA GALVANIZADA A FOGO PESADA 4"  [EC-EDF 89]</t>
  </si>
  <si>
    <t>LUVA GALVANIZADA A FOGO PESADA 4" [EC-EDF 99]</t>
  </si>
  <si>
    <t>ELETRODUTO GALVANIZADO A FOGO PESADO 4", COMPRIMENTO 6M [EC-EDF 59]</t>
  </si>
  <si>
    <t>TERMINAÇÃO PARA CABO 35MM2, 12/20KV, USO INTERNO [TPK+I]</t>
  </si>
  <si>
    <t>TERMINAÇÃO PARA CABO 35MM2, 12/20KV, USO EXTERNO [TPK+E]</t>
  </si>
  <si>
    <t>TERMINAL DE COBRE ELETROLÍTICO À COMPRESSÃO, DOIS FUROS Ø10,5MM, BARRIL CURTO, ACABAMENTO ESTANHADO, PARA CABO DE 35MM2 [TM-25-2]</t>
  </si>
  <si>
    <t>CABO DE CONTROLE 5 X 4,0MM2, COBRE, ENCORDOAMENTO CLASSE 5, TÊMPERA MOLE, 1KV</t>
  </si>
  <si>
    <t>CABO DE CONTROLE 12 X 2,5MM2, COBRE, ENCORDOAMENTO CLASSE 5, TÊMPERA MOLE, 1KV</t>
  </si>
  <si>
    <t>PLATAFORMA PARA NOTEBOOK EM CHAPA #16MSG, 500X500MM, ARTICULADA</t>
  </si>
  <si>
    <t>CINTA PARA POSTE ACO ZINCADO 220MM NO.18</t>
  </si>
  <si>
    <t>CINTA PARA POSTE CIRCULAR, GALVANIZADA A FOGO Ø230MM, COM PARAFUSOS</t>
  </si>
  <si>
    <t>PARAFUSO SEXTAVADO M16X120MM</t>
  </si>
  <si>
    <t>BRAÇO SUPORTE TIPO C, REF. BSC-04</t>
  </si>
  <si>
    <t>GRAMPO DE ANCORAGEM EM ALUMÍNIO FUNDIDO E CUNHA EM POLIAMIDA E ESTRIBO OU ALÇA EM AÇO INOXIDÁVEL PARA CABO PROTEGIDO DE 50MM² - CLASSE DE TENSÃO 15KV</t>
  </si>
  <si>
    <t xml:space="preserve">CAIXA DE MEDIÇÃO TIPO CM-4 PARA MEDIDOR POLIFÁSICO (PADRÃO CONCESSIONÁRIA) </t>
  </si>
  <si>
    <t>ISOLADOR TIPO BASTÃO DE ANCORAGEM POLIMÉRICO 15 KV</t>
  </si>
  <si>
    <t>DIAGRAMA UNIFILAR DA SUBESTAÇÃO</t>
  </si>
  <si>
    <t>QUADRO DE DISTRIBUICAO, SEM BARRAMENTO, EM PVC, DE SOBREPOR, PARA 6 DISJUNTORES NEMA OU 8 DISJUNTORES DIN</t>
  </si>
  <si>
    <t>BUCHA DE ACABAMENTO GALVANIZADA A FOGO PESADA 4"  [EC-EDF 89]</t>
  </si>
  <si>
    <t>6.8.124</t>
  </si>
  <si>
    <t>CONECTOR MACHO FIXO 1 1/2"</t>
  </si>
  <si>
    <t>CONECTOR MACHO GIRATORIO 1 1/2"</t>
  </si>
  <si>
    <t>JANELA PARA VENTILAÇÃO PERMANENTE TIPO CHICANA INCLUSIVE TELA - 1000X500MM</t>
  </si>
  <si>
    <t>JANELA PARA ILUMINAÇÃO NATURAL, EM VIDRO ARAMADO 7MM CANTONEIRA 38X38X4,76MM, DIMENSÃO DE 500X500MM - FORNECIMENTO E INSTALAÇÃO</t>
  </si>
  <si>
    <t>6.7.3</t>
  </si>
  <si>
    <t>6.7.4</t>
  </si>
  <si>
    <t>6.7.5</t>
  </si>
  <si>
    <t>6.8.116</t>
  </si>
  <si>
    <t>CONCRETO USINADO 30MPa, INCLUSO LANÇAMENTO COM BOMBA, ADENSAMENTO E ACABAMENTO</t>
  </si>
  <si>
    <t>GRADE DE PROTEÇÃO PARA CUBÍCULO DE MEDIÇÃO, EM CANTONEIRA 38X38X4,76MM, COM TELA DE PROTEÇÃO EM ARAME 12BWG, MALHA 30X30MM, CONFORME DETALHES EM PROJETO, DIMENSÃO 1500X2850MM</t>
  </si>
  <si>
    <t>GRADE DE PROTEÇÃO PARA CUBÍCULO DE PROTEÇÃO, EM CANTONEIRA 38X38X4,76MM, COM TELA DE PROTEÇÃO EM ARAME 12BWG, MALHA 30X30MM, CONFORME DETALHES EM PROJETO, DIMENSÃO 1900X2850MM</t>
  </si>
  <si>
    <t>GRADE DE PROTEÇÃO PARA CUBÍCULO DO TRANFORMADOR 750KVA, EM CANTONEIRA 38X38X4,76MM, COM TELA DE PROTEÇÃO EM ARAME 12BWG, MALHA 30X30MM, CONFORME DETALHES EM PROJETO, DIMENSÃO 1650X2850MM</t>
  </si>
  <si>
    <t>GRADE DE PROTEÇÃO PARA CUBÍCULO DO TRANFORMADOR 75KVA, EM CANTONEIRA 38X38X4,76MM, COM TELA DE PROTEÇÃO EM ARAME 12BWG, MALHA 30X30MM, CONFORME DETALHES EM PROJETO, DIMENSÃO 1500X2850MM</t>
  </si>
  <si>
    <t>CAVALETE DE MEDIÇÃO MONTADO EM ALVENARIA DE BLOCOS DE CONCRETO ESTRUTURAL 0,8X0,8X1,6 M, CONSIDERANDO RADIER 10CM, EMULSÃO ASFALTICA, CONTRAPISO DE 2CM, REVESTIMENTO COM CHAPISCO, REBOCO, FUNDO E TINTA ACRILICA, INCLUSO PORTINHOLA EM AÇO 60X60CM</t>
  </si>
  <si>
    <t>CAMINHÃO PARA TRANSPORTE SUBESTAÇÃO  CONSIDERADO 1 TURNO POR CARGA CARREGAMENTO E DESCARREGAMENTO</t>
  </si>
  <si>
    <t>Banco de capacitores QGBT Usina</t>
  </si>
  <si>
    <t>Banco de capacitores QGBT Teatro</t>
  </si>
  <si>
    <t>JANELA PARA VENTILAÇÃO PERMANENTE TIPO CHICANA INCLUSIVE TELA - 1500X500MM</t>
  </si>
  <si>
    <t>CAIXA DE MADEIRA TIPO PORTA-LUVAS PARA ABRIGO DE LUVAS ISOLANTES</t>
  </si>
  <si>
    <t>MOLDE PARA SOLDA EXOTÉRMICA CONEXÃO CABO-CABO HORIZONTAL EM X SOBREPOSTO, BITOLA DO CABO DE 50-50MM² A 95-50MM²; REFERÊNCIA UXB DA UNISOLDA OU EQUIVALENTE</t>
  </si>
  <si>
    <t>MOLDE PARA SOLDA EXOTÉRMICA CONEXÃO CABO-CABO HORIZONTAL EM T, BITOLA DO CABO DE 50-50MM² A 95-50MM²; REFERÊNCIA UTA DA UNISOLDA OU EQUIVALENTE</t>
  </si>
  <si>
    <t xml:space="preserve">CABO COBRE NU TEMPERA MOLE CLASSE 2, DE 25MM2              </t>
  </si>
  <si>
    <t>FUSÍVEL HH PARA 40A/15KV</t>
  </si>
  <si>
    <t xml:space="preserve">CABO COBRE NU TEMPERA MOLE CLASSE 2, DE 70MM2     </t>
  </si>
  <si>
    <t>PORTA EM ALUMÍNIO DE ABRIR TIPO VENEZIANA COM GUARNIÇÃO - FIXAÇÃO COM PARAFUSOS - 2100 X 1200 - CHAPA 18 MSG - FORNECIMENTO E INSTALAÇÃO</t>
  </si>
  <si>
    <t>TUBO DE PVC RIGIDO ROSQUEAVEL, EM BARRAS DE 6,00M, ROSCA EM AMBAS AS EXTREMIDADE S, DE 4"</t>
  </si>
  <si>
    <t>TE PVC ROSCAVEL  SCH80 4"</t>
  </si>
  <si>
    <t>6.8.27</t>
  </si>
  <si>
    <t>6.8.106</t>
  </si>
  <si>
    <t>6.8.126</t>
  </si>
  <si>
    <t>LUMINÁRIA DE EMERGÊNCIA LED 2 X 10W - AUTONOMIA DE 7H -    LEVRF2X10W</t>
  </si>
  <si>
    <t>CONTROLADOR AUTOMÁTICO DO FATOR DE POTÊNCIA PFW01 - 12 ESTÁGIOS TRIFÁSICO</t>
  </si>
  <si>
    <t>CHAVE SECCIONADORA TRIPOLAR 15KV - 400A, COM PORTA FUSIVEL HH INCORPORADO</t>
  </si>
  <si>
    <t xml:space="preserve">SINALEIRO COM LED VERMELHO 220V </t>
  </si>
  <si>
    <t>CONTATORES PARA MANOBRA DE CAPACITORES CWMC - 22A</t>
  </si>
  <si>
    <t>CONTATORES PARA MANOBRA DE CAPACITORES CWMC - 30A</t>
  </si>
  <si>
    <t>CONTATORES PARA MANOBRA DE CAPACITORES CWMC - 40A</t>
  </si>
  <si>
    <t>TRANSFORMADORES DE CORRENTE – TC -50-&gt;600A, ref KR-127</t>
  </si>
  <si>
    <t xml:space="preserve">CHAVE SELETORA 3 POSIÇÕES </t>
  </si>
  <si>
    <t>CONTROLADOR AUTOMÁTICO DO FATOR DE POTÊNCIA PFW01 - 6 ESTÁGIOS TRIFÁSICO</t>
  </si>
  <si>
    <t>CONTATORES PARA MANOBRA DE CAPACITORES CWMC - 80A</t>
  </si>
  <si>
    <t xml:space="preserve">BARRAMENTO DE COBRE ELETROLÍTICO 1 X 1/2 POL </t>
  </si>
  <si>
    <t>FUSÍVEL HH, 80A, 10/17,5kV, CORRENTE DE RUPTURA 63kA, CORRENTE MÍNIMA DE ATUAÇÃO 210A  [30 177 13]</t>
  </si>
  <si>
    <t>6.8.160</t>
  </si>
  <si>
    <t>6.8.161</t>
  </si>
  <si>
    <t>6.8.162</t>
  </si>
  <si>
    <t>6.8.163</t>
  </si>
  <si>
    <t>6.8.164</t>
  </si>
  <si>
    <t>6.8.165</t>
  </si>
  <si>
    <t>6.8.166</t>
  </si>
  <si>
    <t>6.8.167</t>
  </si>
  <si>
    <t>6.8.168</t>
  </si>
  <si>
    <t>6.8.169</t>
  </si>
  <si>
    <t>6.8.170</t>
  </si>
  <si>
    <t>6.8.171</t>
  </si>
  <si>
    <t>6.8.172</t>
  </si>
  <si>
    <t>6.8.173</t>
  </si>
  <si>
    <t>6.8.174</t>
  </si>
  <si>
    <t>6.8.175</t>
  </si>
  <si>
    <t>6.8.176</t>
  </si>
  <si>
    <t>6.8.177</t>
  </si>
  <si>
    <t>6.8.178</t>
  </si>
  <si>
    <t>6.8.179</t>
  </si>
  <si>
    <t>6.8.180</t>
  </si>
  <si>
    <t>6.8.181</t>
  </si>
  <si>
    <t>6.8.182</t>
  </si>
  <si>
    <t>6.8.183</t>
  </si>
  <si>
    <t>6.8.184</t>
  </si>
  <si>
    <t>6.8.185</t>
  </si>
  <si>
    <t>6.8.186</t>
  </si>
  <si>
    <t>6.8.187</t>
  </si>
  <si>
    <t>6.8.188</t>
  </si>
  <si>
    <t>6.8.189</t>
  </si>
  <si>
    <t>6.8.190</t>
  </si>
  <si>
    <t>6.8.191</t>
  </si>
  <si>
    <t>6.8.192</t>
  </si>
  <si>
    <t>6.8.193</t>
  </si>
  <si>
    <t xml:space="preserve">CONECTOR A COMPRESSÃO 95MM2      </t>
  </si>
  <si>
    <t>CONECTOR YA 25MM²</t>
  </si>
  <si>
    <t>CONECTOR YA 35MM²</t>
  </si>
  <si>
    <t>CONECTOR YA 50MM²</t>
  </si>
  <si>
    <t>CONECTOR YA 70MM²</t>
  </si>
  <si>
    <t>CONECTOR YA 95MM²</t>
  </si>
  <si>
    <t>TRANSFORMADOR DE CORRENTE – TC -  100-&gt;400A, ref KR-007</t>
  </si>
  <si>
    <t>CAPACITOR TRIFÁSICO PARA CORREÇÃO DO FATOR DE POTÊNCIA - 25kVAr - 220V</t>
  </si>
  <si>
    <t>CAPACITOR TRIFÁSICO PARA CORREÇÃO DO FATOR DE POTÊNCIA - 10kVAr - 220V</t>
  </si>
  <si>
    <t>CAPACITOR TRIFÁSICO PARA CORREÇÃO DO FATOR DE POTÊNCIA - 15kVAr - 220V</t>
  </si>
  <si>
    <t>CAPACITOR TRIFÁSICO PARA CORREÇÃO DO FATOR DE POTÊNCIA - 20kVAr - 220V</t>
  </si>
  <si>
    <t>CONTATORES PARA MANOBRA DE CAPACITORES CWMC - 60A</t>
  </si>
  <si>
    <t>DISJUNTOR CAIXA MOLDADA TRIPOLAR 600A - 25KA</t>
  </si>
  <si>
    <t xml:space="preserve">DISJUNTOR CAIXA MOLDADA TRIPOLAR 250A - 25KA  </t>
  </si>
  <si>
    <t>TERMINAÇÃO MODULAR PARA CABOS DE MÉDIA TENSÃO 12/15KV DE # 25MM² REF. TM-20/50 DA PIRELLI OU SIMILAR [TPK+I]</t>
  </si>
  <si>
    <t>TERMINAÇÃO MODULAR PARA CABOS DE MÉDIA TENSÃO 12/15KV DE # 25MM² REF. TM-20/50 DA PIRELLI OU SIMILAR [TPK+E]</t>
  </si>
  <si>
    <t>CAIXA METALICA SOBREPOR COM PORTA 1200x800x350MM</t>
  </si>
  <si>
    <t>DISJUNTOR CAIXA ABERTA TRIPOLAR 2.000A - FIXO MANUAL LSIG (1000 A 2500A)</t>
  </si>
  <si>
    <t>DISJUNTOR CAIXA MOLDADA TRIPOLAR 50A - 10Ka</t>
  </si>
  <si>
    <t>DISJUNTOR CAIXA MOLDADA TRIPOLAR 300A - 35KA</t>
  </si>
  <si>
    <t>DISJUNTOR CAIXA MOLDADA TRIPOLAR 250A - 18KA</t>
  </si>
  <si>
    <t>DISJUNTOR CAIXA MOLDADA TRIPOLAR 150A - 18KA</t>
  </si>
  <si>
    <t>DISJUNTOR CAIXA MOLDADA TRIPOLAR 100A - 10KA</t>
  </si>
  <si>
    <t>DISJUNTOR CAIXA MOLDADA TRIPOLAR 80A - 10KA</t>
  </si>
  <si>
    <t>DISJUNTOR CAIXA MOLDADA TRIPOLAR 63A - 10KA</t>
  </si>
  <si>
    <t>DISJUNTOR CAIXA MOLDADA TRIPOLAR 40A - 10KA</t>
  </si>
  <si>
    <t>DISJUNTOR CAIXA MOLDADA TRIPOLAR 32A - 10KA</t>
  </si>
  <si>
    <t>DISJUNTOR CAIXA MOLDADA TRIPOLAR 25A - 10KA</t>
  </si>
  <si>
    <t>DISJUNTOR CAIXA MOLDADA TRIPOLAR 20A - 10KA</t>
  </si>
  <si>
    <t>SUPORTE PARA PERFILADO 38X38MM, TIPO C, CURTO</t>
  </si>
  <si>
    <t>CONECTOR A COMPRESSÃO TIPO GARRA 25MM2</t>
  </si>
  <si>
    <t>CONECTOR A COMPRESSÃO 150MM2</t>
  </si>
  <si>
    <t>CONECTOR YA 150MM2</t>
  </si>
  <si>
    <t>CONECTOR YA 95MM2 - FORNECIMENTO E INSTALAÇÃO</t>
  </si>
  <si>
    <t>CONECTOR YA 50MM2 - FORNECIMENTO E INSTALAÇÃO</t>
  </si>
  <si>
    <t>DISJUNTOR TRIPOLAR TIPO CAIXA MOLDADA, CORRENTE NOMINAL DE 100A - FORNECIMENTO E INSTALAÇÃO</t>
  </si>
  <si>
    <t>DISJUNTOR TRIPOLAR TIPO CAIXA MOLDADA, CORRENTE NOMINAL DE 300A - FORNECIMENTO E INSTALAÇÃO</t>
  </si>
  <si>
    <t>DISJUNTOR TRIPOLAR TIPO CAIXA MOLDADA, CORRENTE NOMINAL DE 800A - FORNECIMENTO E INSTALAÇÃO</t>
  </si>
  <si>
    <t>DISJUNTOR TRIPOLAR TIPO  CAIXA MOLDADA, CORRENTE NOMINAL DE 150A - FORNECIMENTO E INSTALAÇÃO</t>
  </si>
  <si>
    <t>DISJUNTOR TIPO DIN/IEC, TRIPOLAR DE 100A - 10KA</t>
  </si>
  <si>
    <t>DISJUNTOR TIPO DIN/IEC, BIPOLAR DE 16A - 3KA</t>
  </si>
  <si>
    <t>DISJUNTOR TIPO DIN/IEC, TRIPOLAR DE 20A - 3KA</t>
  </si>
  <si>
    <t>DISJUNTOR TIPO DIN/IEC, TRIPOLAR DE 40A - 3KA</t>
  </si>
  <si>
    <t>DISJUNTOR TIPO DIN/IEC, TRIPOLAR DE 63A - 3KA</t>
  </si>
  <si>
    <t>DISJUNTOR TIPO DIN/IEC, TRIPOLAR DE 80A - 3KA</t>
  </si>
  <si>
    <t>CAPACITOR TRIFÁSICO PARA CORREÇÃO DO FATOR DE POTÊNCIA - 5kVAr - 220V</t>
  </si>
  <si>
    <t xml:space="preserve">CABO FLEXÍVEL, NÃO HALOGENADO, ISOLAÇÃO EPR 0,6/1KV, Ø 25,0MM2 </t>
  </si>
  <si>
    <t xml:space="preserve">CABO FLEXÍVEL, NÃO HALOGENADO, ISOLAÇÃO EPR 0,6/1KV, Ø 150,0MM2                                                                                                                                                           </t>
  </si>
  <si>
    <t xml:space="preserve">CABO FLEXÍVEL, NÃO HALOGENADO, ISOLAÇÃO EPR 0,6/1KV, Ø 95,0MM2 </t>
  </si>
  <si>
    <t xml:space="preserve">CABO FLEXÍVEL, NÃO HALOGENADO, ISOLAÇÃO EPR 0,6/1KV, Ø 2,5MM2 </t>
  </si>
  <si>
    <t>DUTO PEAD FLEXIVEL PAREDE SIMPLES, CORRUGACAO HELICOIDAL, COR PRETA, SEM ROSCA, DE 8" (200MM),  PARA CABEAMENTO SUBTERRANEO, COM 2 TAMPOES, FITA AVISO PERIGO, GUIA ACO</t>
  </si>
  <si>
    <t xml:space="preserve">FIO DE COBRE, SOLIDO, CLASSE 1, ISOLACAO EM PVC/A, ANTICHAMA BWF-B, 450/750V, SECAO NOMINAL 4 MM2  </t>
  </si>
  <si>
    <t>TAMPAO FOFO SIMPLES, CLASSE A15 CARGA MAX 1,5 T (COM INSCRICAO EM RELEVO DO TIPO DE REDE) - 1070X870MM</t>
  </si>
  <si>
    <t>DUTO PEAD FLEXIVEL PAREDE SIMPLES, CORRUGACAO HELICOIDAL, COR PRETA, SEM ROSCA, DE 2" (50MM),  PARA CABEAMENTO SUBTERRANEO</t>
  </si>
  <si>
    <t>SOLDA EXOTERMICA 90G, INCLUSO CARTUCHO, IGNITOR, DISCO E MOLDE</t>
  </si>
  <si>
    <t>SOLDA EXOTERMICA 115G, INCLUSO CARTUCHO, IGNITOR, DISCO E MOLDE</t>
  </si>
  <si>
    <t>SOLDA EXOTERMICA 200G, INCLUSO CARTUCHO, IGNITOR, DISCO E MOLDE</t>
  </si>
  <si>
    <t>ARMAÇÃO DE UMA LINHA PARA 3 ISOLADORES</t>
  </si>
  <si>
    <t>6.8.194</t>
  </si>
  <si>
    <t>ISOLADOR TIPO ROLDANA DE PORCELANA</t>
  </si>
  <si>
    <t>CONECTOR A COMPRESSÃO TIPO GARRA 35MM2</t>
  </si>
  <si>
    <t>LUVA EMENDA COBREADA HASTE 5/8"</t>
  </si>
  <si>
    <t>HASTE ATERRAMENTO COBREADA, ALTA CAMADA, DE 5/8"X2,40M</t>
  </si>
  <si>
    <t>6.8.195</t>
  </si>
  <si>
    <t>CABO FLEXÍVEL, NÃO HALOGENADO, ISOLAÇÃO EPR 8,7/15KV, Ø 35MM2</t>
  </si>
  <si>
    <t>CABO DE COBRE NU 35MM², MEIO DURO, 7 FIOS X Ø 2,50MM - FORNECIMENTO E ASSENTADO EM VALA</t>
  </si>
  <si>
    <t>CABO DE COBRE NU 50MM², MEIO DURO, 7 FIOS X Ø 3,00MM - FORNECIMENTO E ASSENTADO EM VALA</t>
  </si>
  <si>
    <t>EQUIPE DE INSTALAÇÃO ELÉTRICA DA SUBESTAÇÃO E BANCO CAPACITORES</t>
  </si>
  <si>
    <t>TRANSFORMADOR DE POTÊNCIA, POTÊNCIA NOMINAL DE 500KVA, 13800/220-127V, LIGAÇÃO DYN1, A SECO COM PROTEÇÃO TÉRMICA POR TERMÔMETRO, COMUTADOR DE TAP EXTERNO, BUCHAS DE AT E BT NA TAMPA, COM RODAS, ALÇAS PARA IÇAMENTO DO NÚCLEO E DO EQUIPAMENTO, IMPEDÂNCIA Z=6,4%</t>
  </si>
  <si>
    <t>TRANSFORMADOR DE POTENCIAL, POTÊNCIA TÉRMICA 1000VA, CLASSE 15KV, 60HZ, GRUPO DE LIGAÇÃO 1,PRIMÁRIO 13,8KV, SECUNDÁRIO 110X220V , CLASSE DE EXTIDÃO 0,3P75, USO INTERNO, EM RESINA EPOXI, NBI 95KV, FABRICADO CONFORME NBR 6855  [RPI-11]</t>
  </si>
  <si>
    <t>TRANSFORMADOR DE POTENCIAL, POTÊNCIA TÉRMICA 2000VA, CLASSE 15KV, 60HZ, GRUPO DE LIGAÇÃO 2,PRIMÁRIO 13,8KV/√3, SECUNDÁRIO 110X220V, CLASSE DE EXTIDÃO 0,3P75, USO INTERNO, EM RESINA EPOXI, NBI 95KV, FABRICADO CONFORME NBR 6855  [RPI-11]</t>
  </si>
  <si>
    <t>DISJUNTOR A VACUO 15KV, MARCA BEGHIM OU SIMILAR, TIPO MAF 15-630-350, MANUAL  + JG DE CONTATO 3NF+3NA, BOBINA DE FECHAMENTO, BLOQUEIO KIRK, DISPARADOR TCC, BOBINA ABERT. + 3TCS OU SIMILAR</t>
  </si>
  <si>
    <t>CRUZETA DE CONCRETO 90X110X2400MM</t>
  </si>
  <si>
    <t>TRANSFORMADOR DE CORRENTE, RELAÇÃO 50:5A - 45VA 10P30, FATOR TÉRMICO 1,2XIN, CLASSE 15KV, 60HZ, USO INTERNO, EM RESINA EPOXI, NBI 95KV, FABRICADO CONFORME NBR  6856 [RCI-12]</t>
  </si>
  <si>
    <t>FONTE CAPACITIVA PEXTRON UFC 150 OU SIMILARES</t>
  </si>
  <si>
    <t>RELÉ DE PROTEÇÃO PEXTRON URPE 7104 OU SIMILAR,  MONTADO EM CAIXA METÁLICA EXISTENTE, LIGADO EM TENSÃO DE 115V, COM SINALIZAÇÃO DE LIGADO, DESLIGADO E MOLA CARREGADA, BOTÃO DE LIGA, DESLIGA E REGISTRO, COM DIPOSITIVO PARA SELO NA PORTA DO PAINEL</t>
  </si>
  <si>
    <t>NOBREAK 1000 VA - AUTONOMIA DE DUAS HORAS PARA 600 VA, ENTRADA E SAÍDA BIVOLT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</si>
</sst>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_-&quot;R$&quot;\ * #,##0.0000_-;\-&quot;R$&quot;\ * #,##0.0000_-;_-&quot;R$&quot;\ * &quot;-&quot;??_-;_-@_-"/>
    <numFmt numFmtId="167" formatCode="0.0"/>
    <numFmt numFmtId="168" formatCode="0.0000"/>
    <numFmt numFmtId="169" formatCode="_(&quot;R$ &quot;* #,##0.00_);_(&quot;R$ &quot;* \(#,##0.00\);_(&quot;R$ &quot;* &quot;-&quot;??_);_(@_)"/>
    <numFmt numFmtId="170" formatCode="_-[$R$-416]\ * #,##0.00_-;\-[$R$-416]\ * #,##0.00_-;_-[$R$-416]\ * &quot;-&quot;??_-;_-@_-"/>
    <numFmt numFmtId="171" formatCode="0.0000%"/>
    <numFmt numFmtId="172" formatCode="#,##0.0000"/>
    <numFmt numFmtId="173" formatCode="_-&quot;R$&quot;\ * #,##0.00_-;\-&quot;R$&quot;\ * #,##0.00_-;_-&quot;R$&quot;\ * &quot;-&quot;??_-;_-@"/>
    <numFmt numFmtId="174" formatCode="&quot;R$&quot;\ #,##0.00"/>
    <numFmt numFmtId="175" formatCode="dd/mm/yy"/>
    <numFmt numFmtId="176" formatCode="_-&quot;R$&quot;\ * #,##0.00000000000000_-;\-&quot;R$&quot;\ * #,##0.00000000000000_-;_-&quot;R$&quot;\ * &quot;-&quot;??_-;_-@_-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mmm/yyyy"/>
    <numFmt numFmtId="182" formatCode="_-&quot;R$&quot;\ * #,##0.0000000000000_-;\-&quot;R$&quot;\ * #,##0.0000000000000_-;_-&quot;R$&quot;\ * &quot;-&quot;??_-;_-@_-"/>
    <numFmt numFmtId="183" formatCode="_-&quot;R$&quot;\ * #,##0.000000000000_-;\-&quot;R$&quot;\ * #,##0.000000000000_-;_-&quot;R$&quot;\ * &quot;-&quot;??_-;_-@_-"/>
    <numFmt numFmtId="184" formatCode="_-&quot;R$&quot;\ * #,##0.00000000000_-;\-&quot;R$&quot;\ * #,##0.00000000000_-;_-&quot;R$&quot;\ * &quot;-&quot;??_-;_-@_-"/>
    <numFmt numFmtId="185" formatCode="_-&quot;R$&quot;\ * #,##0.0000000000_-;\-&quot;R$&quot;\ * #,##0.0000000000_-;_-&quot;R$&quot;\ * &quot;-&quot;??_-;_-@_-"/>
    <numFmt numFmtId="186" formatCode="_-&quot;R$&quot;\ * #,##0.000000000_-;\-&quot;R$&quot;\ * #,##0.000000000_-;_-&quot;R$&quot;\ * &quot;-&quot;??_-;_-@_-"/>
    <numFmt numFmtId="187" formatCode="_-&quot;R$&quot;\ * #,##0.00000000_-;\-&quot;R$&quot;\ * #,##0.00000000_-;_-&quot;R$&quot;\ * &quot;-&quot;??_-;_-@_-"/>
    <numFmt numFmtId="188" formatCode="_-&quot;R$&quot;\ * #,##0.0000000_-;\-&quot;R$&quot;\ * #,##0.0000000_-;_-&quot;R$&quot;\ * &quot;-&quot;??_-;_-@_-"/>
    <numFmt numFmtId="189" formatCode="_-&quot;R$&quot;\ * #,##0.000000_-;\-&quot;R$&quot;\ * #,##0.000000_-;_-&quot;R$&quot;\ * &quot;-&quot;??_-;_-@_-"/>
    <numFmt numFmtId="190" formatCode="_-&quot;R$&quot;\ * #,##0.00000_-;\-&quot;R$&quot;\ * #,##0.00000_-;_-&quot;R$&quot;\ * &quot;-&quot;??_-;_-@_-"/>
    <numFmt numFmtId="191" formatCode="_-&quot;R$&quot;\ * #,##0.000_-;\-&quot;R$&quot;\ * #,##0.000_-;_-&quot;R$&quot;\ 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9.35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/>
      <top style="dashed"/>
      <bottom style="dashed"/>
    </border>
    <border>
      <left style="thin"/>
      <right/>
      <top style="thin"/>
      <bottom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Protection="0">
      <alignment/>
    </xf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  <xf numFmtId="164" fontId="47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3" fontId="6" fillId="33" borderId="10" xfId="0" applyNumberFormat="1" applyFont="1" applyFill="1" applyBorder="1" applyAlignment="1">
      <alignment horizontal="left" vertical="center"/>
    </xf>
    <xf numFmtId="0" fontId="38" fillId="0" borderId="0" xfId="0" applyFont="1" applyAlignment="1">
      <alignment/>
    </xf>
    <xf numFmtId="0" fontId="4" fillId="0" borderId="11" xfId="0" applyFont="1" applyFill="1" applyBorder="1" applyAlignment="1">
      <alignment vertical="center" wrapText="1"/>
    </xf>
    <xf numFmtId="3" fontId="3" fillId="34" borderId="12" xfId="44" applyNumberFormat="1" applyFont="1" applyFill="1" applyBorder="1" applyAlignment="1" applyProtection="1">
      <alignment horizontal="left" vertical="center" wrapText="1"/>
      <protection/>
    </xf>
    <xf numFmtId="0" fontId="3" fillId="34" borderId="13" xfId="44" applyFont="1" applyFill="1" applyBorder="1" applyAlignment="1">
      <alignment vertical="center" wrapText="1"/>
      <protection/>
    </xf>
    <xf numFmtId="0" fontId="4" fillId="0" borderId="12" xfId="0" applyFont="1" applyFill="1" applyBorder="1" applyAlignment="1">
      <alignment vertical="center" wrapText="1"/>
    </xf>
    <xf numFmtId="4" fontId="0" fillId="0" borderId="0" xfId="0" applyNumberFormat="1" applyAlignment="1">
      <alignment horizontal="right"/>
    </xf>
    <xf numFmtId="4" fontId="3" fillId="34" borderId="13" xfId="44" applyNumberFormat="1" applyFont="1" applyFill="1" applyBorder="1" applyAlignment="1">
      <alignment horizontal="right" vertical="center" wrapText="1"/>
      <protection/>
    </xf>
    <xf numFmtId="0" fontId="3" fillId="35" borderId="12" xfId="0" applyFont="1" applyFill="1" applyBorder="1" applyAlignment="1">
      <alignment vertical="center" wrapText="1"/>
    </xf>
    <xf numFmtId="4" fontId="38" fillId="35" borderId="13" xfId="0" applyNumberFormat="1" applyFont="1" applyFill="1" applyBorder="1" applyAlignment="1">
      <alignment horizontal="right" vertical="center"/>
    </xf>
    <xf numFmtId="0" fontId="38" fillId="35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3" fillId="36" borderId="17" xfId="0" applyFont="1" applyFill="1" applyBorder="1" applyAlignment="1">
      <alignment horizontal="center" vertical="center"/>
    </xf>
    <xf numFmtId="3" fontId="3" fillId="34" borderId="12" xfId="46" applyNumberFormat="1" applyFont="1" applyFill="1" applyBorder="1" applyAlignment="1" applyProtection="1">
      <alignment horizontal="left" vertical="center" wrapText="1"/>
      <protection/>
    </xf>
    <xf numFmtId="0" fontId="3" fillId="34" borderId="13" xfId="46" applyFont="1" applyFill="1" applyBorder="1" applyAlignment="1">
      <alignment vertical="center" wrapText="1"/>
      <protection/>
    </xf>
    <xf numFmtId="0" fontId="38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left" vertical="center"/>
    </xf>
    <xf numFmtId="3" fontId="3" fillId="34" borderId="12" xfId="44" applyNumberFormat="1" applyFont="1" applyFill="1" applyBorder="1" applyAlignment="1" applyProtection="1">
      <alignment horizontal="left" vertical="center"/>
      <protection/>
    </xf>
    <xf numFmtId="0" fontId="38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left" vertical="center"/>
    </xf>
    <xf numFmtId="0" fontId="38" fillId="0" borderId="12" xfId="0" applyFont="1" applyFill="1" applyBorder="1" applyAlignment="1">
      <alignment vertical="center" wrapText="1"/>
    </xf>
    <xf numFmtId="3" fontId="5" fillId="35" borderId="12" xfId="0" applyNumberFormat="1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4" fillId="38" borderId="10" xfId="0" applyFont="1" applyFill="1" applyBorder="1" applyAlignment="1">
      <alignment horizontal="center" vertical="center"/>
    </xf>
    <xf numFmtId="3" fontId="6" fillId="38" borderId="10" xfId="0" applyNumberFormat="1" applyFont="1" applyFill="1" applyBorder="1" applyAlignment="1">
      <alignment horizontal="left" vertical="center"/>
    </xf>
    <xf numFmtId="2" fontId="4" fillId="35" borderId="13" xfId="0" applyNumberFormat="1" applyFont="1" applyFill="1" applyBorder="1" applyAlignment="1">
      <alignment horizontal="right" vertical="center"/>
    </xf>
    <xf numFmtId="2" fontId="3" fillId="34" borderId="13" xfId="44" applyNumberFormat="1" applyFont="1" applyFill="1" applyBorder="1" applyAlignment="1">
      <alignment horizontal="right" vertical="center" wrapText="1"/>
      <protection/>
    </xf>
    <xf numFmtId="2" fontId="38" fillId="35" borderId="13" xfId="0" applyNumberFormat="1" applyFont="1" applyFill="1" applyBorder="1" applyAlignment="1">
      <alignment horizontal="right" vertical="center"/>
    </xf>
    <xf numFmtId="2" fontId="3" fillId="34" borderId="13" xfId="4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0" fontId="38" fillId="0" borderId="18" xfId="76" applyFont="1" applyFill="1" applyBorder="1" applyAlignment="1">
      <alignment vertical="center" wrapText="1"/>
      <protection/>
    </xf>
    <xf numFmtId="0" fontId="4" fillId="0" borderId="19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4" fillId="38" borderId="11" xfId="0" applyFont="1" applyFill="1" applyBorder="1" applyAlignment="1">
      <alignment vertical="center" wrapText="1"/>
    </xf>
    <xf numFmtId="1" fontId="4" fillId="38" borderId="10" xfId="0" applyNumberFormat="1" applyFont="1" applyFill="1" applyBorder="1" applyAlignment="1">
      <alignment horizontal="right" vertical="center"/>
    </xf>
    <xf numFmtId="2" fontId="4" fillId="38" borderId="10" xfId="0" applyNumberFormat="1" applyFont="1" applyFill="1" applyBorder="1" applyAlignment="1">
      <alignment horizontal="right" vertical="center"/>
    </xf>
    <xf numFmtId="0" fontId="38" fillId="0" borderId="10" xfId="76" applyFont="1" applyFill="1" applyBorder="1" applyAlignment="1">
      <alignment vertical="center" wrapText="1"/>
      <protection/>
    </xf>
    <xf numFmtId="1" fontId="4" fillId="0" borderId="10" xfId="0" applyNumberFormat="1" applyFont="1" applyFill="1" applyBorder="1" applyAlignment="1">
      <alignment horizontal="right" vertical="center"/>
    </xf>
    <xf numFmtId="1" fontId="38" fillId="0" borderId="10" xfId="0" applyNumberFormat="1" applyFont="1" applyFill="1" applyBorder="1" applyAlignment="1">
      <alignment horizontal="right" vertical="center"/>
    </xf>
    <xf numFmtId="2" fontId="4" fillId="39" borderId="10" xfId="0" applyNumberFormat="1" applyFont="1" applyFill="1" applyBorder="1" applyAlignment="1">
      <alignment horizontal="right" vertical="center"/>
    </xf>
    <xf numFmtId="1" fontId="4" fillId="39" borderId="10" xfId="0" applyNumberFormat="1" applyFont="1" applyFill="1" applyBorder="1" applyAlignment="1">
      <alignment horizontal="right" vertical="center"/>
    </xf>
    <xf numFmtId="1" fontId="4" fillId="39" borderId="10" xfId="0" applyNumberFormat="1" applyFont="1" applyFill="1" applyBorder="1" applyAlignment="1">
      <alignment horizontal="right" vertical="center" wrapText="1"/>
    </xf>
  </cellXfs>
  <cellStyles count="8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1" xfId="45"/>
    <cellStyle name="Excel Built-in Normal 1 2" xfId="46"/>
    <cellStyle name="Excel Built-in Normal 1 3" xfId="47"/>
    <cellStyle name="Excel Built-in Normal 1 4" xfId="48"/>
    <cellStyle name="Excel Built-in Normal 4" xfId="49"/>
    <cellStyle name="Hyperlink" xfId="50"/>
    <cellStyle name="Hiperlink 2" xfId="51"/>
    <cellStyle name="Followed Hyperlink" xfId="52"/>
    <cellStyle name="Incorreto" xfId="53"/>
    <cellStyle name="Currency" xfId="54"/>
    <cellStyle name="Currency [0]" xfId="55"/>
    <cellStyle name="Moeda 11" xfId="56"/>
    <cellStyle name="Moeda 2 2" xfId="57"/>
    <cellStyle name="Moeda 2 2 2" xfId="58"/>
    <cellStyle name="Moeda 2 2 3" xfId="59"/>
    <cellStyle name="Moeda 2 2 4" xfId="60"/>
    <cellStyle name="Moeda 2 4" xfId="61"/>
    <cellStyle name="Neutra" xfId="62"/>
    <cellStyle name="Normal 2" xfId="63"/>
    <cellStyle name="Normal 2 2" xfId="64"/>
    <cellStyle name="Normal 2 2 2" xfId="65"/>
    <cellStyle name="Normal 2 3" xfId="66"/>
    <cellStyle name="Normal 2 4" xfId="67"/>
    <cellStyle name="Normal 3" xfId="68"/>
    <cellStyle name="Normal 3 2" xfId="69"/>
    <cellStyle name="Normal 3 3" xfId="70"/>
    <cellStyle name="Normal 3 3 2" xfId="71"/>
    <cellStyle name="Normal 3 3 3" xfId="72"/>
    <cellStyle name="Normal 3 4" xfId="73"/>
    <cellStyle name="Normal 3 5" xfId="74"/>
    <cellStyle name="Normal 4" xfId="75"/>
    <cellStyle name="Normal 5" xfId="76"/>
    <cellStyle name="Nota" xfId="77"/>
    <cellStyle name="Percent" xfId="78"/>
    <cellStyle name="Porcentagem 2" xfId="79"/>
    <cellStyle name="Porcentagem 2 2" xfId="80"/>
    <cellStyle name="Porcentagem 2 4" xfId="81"/>
    <cellStyle name="Porcentagem 4" xfId="82"/>
    <cellStyle name="Saída" xfId="83"/>
    <cellStyle name="Comma [0]" xfId="84"/>
    <cellStyle name="Separador de milhares 3_PEDRO BOÉSSIO ORÇAMENTO - CAIXA - REV 01" xfId="85"/>
    <cellStyle name="Texto de Aviso" xfId="86"/>
    <cellStyle name="Texto Explicativo" xfId="87"/>
    <cellStyle name="Título" xfId="88"/>
    <cellStyle name="Título 1" xfId="89"/>
    <cellStyle name="Título 2" xfId="90"/>
    <cellStyle name="Título 3" xfId="91"/>
    <cellStyle name="Título 4" xfId="92"/>
    <cellStyle name="Total" xfId="93"/>
    <cellStyle name="Comma" xfId="94"/>
    <cellStyle name="Vírgula 3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8"/>
  <sheetViews>
    <sheetView showGridLines="0" tabSelected="1" zoomScale="80" zoomScaleNormal="80" zoomScalePageLayoutView="0" workbookViewId="0" topLeftCell="A155">
      <selection activeCell="D708" sqref="D708:D710"/>
    </sheetView>
  </sheetViews>
  <sheetFormatPr defaultColWidth="9.140625" defaultRowHeight="15"/>
  <cols>
    <col min="1" max="1" width="9.7109375" style="0" bestFit="1" customWidth="1"/>
    <col min="2" max="2" width="122.7109375" style="0" customWidth="1"/>
    <col min="3" max="3" width="13.57421875" style="7" customWidth="1"/>
    <col min="4" max="4" width="8.28125" style="0" customWidth="1"/>
  </cols>
  <sheetData>
    <row r="1" spans="1:4" s="2" customFormat="1" ht="15">
      <c r="A1" s="12" t="s">
        <v>0</v>
      </c>
      <c r="B1" s="13" t="s">
        <v>1</v>
      </c>
      <c r="C1" s="14" t="s">
        <v>13</v>
      </c>
      <c r="D1" s="15" t="s">
        <v>2</v>
      </c>
    </row>
    <row r="2" spans="1:4" s="2" customFormat="1" ht="15">
      <c r="A2" s="12"/>
      <c r="B2" s="13"/>
      <c r="C2" s="20"/>
      <c r="D2" s="16"/>
    </row>
    <row r="3" spans="1:4" s="2" customFormat="1" ht="15" hidden="1">
      <c r="A3" s="4">
        <v>1</v>
      </c>
      <c r="B3" s="27" t="s">
        <v>38</v>
      </c>
      <c r="C3" s="8"/>
      <c r="D3" s="5"/>
    </row>
    <row r="4" spans="1:4" s="2" customFormat="1" ht="15" hidden="1">
      <c r="A4" s="34" t="s">
        <v>3</v>
      </c>
      <c r="B4" s="9" t="s">
        <v>753</v>
      </c>
      <c r="C4" s="10"/>
      <c r="D4" s="11"/>
    </row>
    <row r="5" spans="1:4" s="2" customFormat="1" ht="14.25" hidden="1">
      <c r="A5" s="1" t="s">
        <v>25</v>
      </c>
      <c r="B5" s="3" t="s">
        <v>31</v>
      </c>
      <c r="C5" s="51">
        <v>1</v>
      </c>
      <c r="D5" s="24" t="s">
        <v>8</v>
      </c>
    </row>
    <row r="6" spans="1:4" s="28" customFormat="1" ht="14.25" hidden="1">
      <c r="A6" s="1" t="s">
        <v>754</v>
      </c>
      <c r="B6" s="19" t="s">
        <v>751</v>
      </c>
      <c r="C6" s="51">
        <v>1</v>
      </c>
      <c r="D6" s="24" t="s">
        <v>8</v>
      </c>
    </row>
    <row r="7" spans="1:4" s="28" customFormat="1" ht="14.25" hidden="1">
      <c r="A7" s="1" t="s">
        <v>755</v>
      </c>
      <c r="B7" s="33" t="s">
        <v>758</v>
      </c>
      <c r="C7" s="51">
        <v>1</v>
      </c>
      <c r="D7" s="24" t="s">
        <v>8</v>
      </c>
    </row>
    <row r="8" spans="1:4" s="28" customFormat="1" ht="14.25" hidden="1">
      <c r="A8" s="1" t="s">
        <v>756</v>
      </c>
      <c r="B8" s="33" t="s">
        <v>759</v>
      </c>
      <c r="C8" s="51">
        <v>1</v>
      </c>
      <c r="D8" s="24" t="s">
        <v>8</v>
      </c>
    </row>
    <row r="9" spans="1:4" s="28" customFormat="1" ht="14.25" hidden="1">
      <c r="A9" s="1" t="s">
        <v>757</v>
      </c>
      <c r="B9" s="33" t="s">
        <v>760</v>
      </c>
      <c r="C9" s="51">
        <v>1</v>
      </c>
      <c r="D9" s="24" t="s">
        <v>8</v>
      </c>
    </row>
    <row r="10" spans="1:4" s="23" customFormat="1" ht="15" hidden="1">
      <c r="A10" s="34" t="s">
        <v>4</v>
      </c>
      <c r="B10" s="9" t="s">
        <v>614</v>
      </c>
      <c r="C10" s="39"/>
      <c r="D10" s="25"/>
    </row>
    <row r="11" spans="1:4" s="2" customFormat="1" ht="14.25" hidden="1">
      <c r="A11" s="1" t="s">
        <v>22</v>
      </c>
      <c r="B11" s="6" t="s">
        <v>26</v>
      </c>
      <c r="C11" s="51">
        <v>1</v>
      </c>
      <c r="D11" s="24" t="s">
        <v>8</v>
      </c>
    </row>
    <row r="12" spans="1:4" s="2" customFormat="1" ht="14.25" hidden="1">
      <c r="A12" s="1" t="s">
        <v>23</v>
      </c>
      <c r="B12" s="19" t="s">
        <v>32</v>
      </c>
      <c r="C12" s="31">
        <f>2.2*(10*4)</f>
        <v>88</v>
      </c>
      <c r="D12" s="24" t="s">
        <v>12</v>
      </c>
    </row>
    <row r="13" spans="1:4" s="2" customFormat="1" ht="14.25" hidden="1">
      <c r="A13" s="1" t="s">
        <v>27</v>
      </c>
      <c r="B13" s="19" t="s">
        <v>21</v>
      </c>
      <c r="C13" s="31">
        <f>2*1.5</f>
        <v>3</v>
      </c>
      <c r="D13" s="24" t="s">
        <v>16</v>
      </c>
    </row>
    <row r="14" spans="1:4" s="2" customFormat="1" ht="28.5" hidden="1">
      <c r="A14" s="1" t="s">
        <v>28</v>
      </c>
      <c r="B14" s="17" t="s">
        <v>24</v>
      </c>
      <c r="C14" s="31">
        <f>(9+9+9)*4</f>
        <v>108</v>
      </c>
      <c r="D14" s="24" t="s">
        <v>20</v>
      </c>
    </row>
    <row r="15" spans="1:4" s="2" customFormat="1" ht="29.25" customHeight="1" hidden="1">
      <c r="A15" s="1" t="s">
        <v>29</v>
      </c>
      <c r="B15" s="17" t="s">
        <v>35</v>
      </c>
      <c r="C15" s="31">
        <v>4</v>
      </c>
      <c r="D15" s="24" t="s">
        <v>19</v>
      </c>
    </row>
    <row r="16" spans="1:4" s="2" customFormat="1" ht="28.5" hidden="1">
      <c r="A16" s="1" t="s">
        <v>30</v>
      </c>
      <c r="B16" s="17" t="s">
        <v>34</v>
      </c>
      <c r="C16" s="31">
        <v>4</v>
      </c>
      <c r="D16" s="24" t="s">
        <v>19</v>
      </c>
    </row>
    <row r="17" spans="1:4" s="28" customFormat="1" ht="14.25" hidden="1">
      <c r="A17" s="1" t="s">
        <v>752</v>
      </c>
      <c r="B17" s="33" t="s">
        <v>765</v>
      </c>
      <c r="C17" s="51">
        <v>1</v>
      </c>
      <c r="D17" s="24" t="s">
        <v>8</v>
      </c>
    </row>
    <row r="18" spans="1:4" s="28" customFormat="1" ht="14.25" hidden="1">
      <c r="A18" s="1" t="s">
        <v>764</v>
      </c>
      <c r="B18" s="33" t="s">
        <v>766</v>
      </c>
      <c r="C18" s="51">
        <v>1</v>
      </c>
      <c r="D18" s="24" t="s">
        <v>8</v>
      </c>
    </row>
    <row r="19" spans="1:4" s="28" customFormat="1" ht="14.25" hidden="1">
      <c r="A19" s="1" t="s">
        <v>849</v>
      </c>
      <c r="B19" s="33" t="s">
        <v>850</v>
      </c>
      <c r="C19" s="31">
        <v>6</v>
      </c>
      <c r="D19" s="24" t="s">
        <v>851</v>
      </c>
    </row>
    <row r="20" spans="1:4" s="28" customFormat="1" ht="15">
      <c r="A20" s="4">
        <v>2</v>
      </c>
      <c r="B20" s="27" t="s">
        <v>39</v>
      </c>
      <c r="C20" s="40"/>
      <c r="D20" s="5"/>
    </row>
    <row r="21" spans="1:4" s="2" customFormat="1" ht="14.25">
      <c r="A21" s="1" t="s">
        <v>5</v>
      </c>
      <c r="B21" s="3" t="s">
        <v>86</v>
      </c>
      <c r="C21" s="54">
        <v>70</v>
      </c>
      <c r="D21" s="24" t="s">
        <v>8</v>
      </c>
    </row>
    <row r="22" spans="1:4" s="28" customFormat="1" ht="14.25" hidden="1">
      <c r="A22" s="1" t="s">
        <v>6</v>
      </c>
      <c r="B22" s="3" t="s">
        <v>1449</v>
      </c>
      <c r="C22" s="54">
        <v>20</v>
      </c>
      <c r="D22" s="24" t="s">
        <v>8</v>
      </c>
    </row>
    <row r="23" spans="1:4" s="28" customFormat="1" ht="14.25" hidden="1">
      <c r="A23" s="1" t="s">
        <v>46</v>
      </c>
      <c r="B23" s="3" t="s">
        <v>1448</v>
      </c>
      <c r="C23" s="54">
        <v>78</v>
      </c>
      <c r="D23" s="24" t="s">
        <v>8</v>
      </c>
    </row>
    <row r="24" spans="1:4" s="28" customFormat="1" ht="14.25" hidden="1">
      <c r="A24" s="1" t="s">
        <v>47</v>
      </c>
      <c r="B24" s="3" t="s">
        <v>1447</v>
      </c>
      <c r="C24" s="54">
        <v>101</v>
      </c>
      <c r="D24" s="24" t="s">
        <v>8</v>
      </c>
    </row>
    <row r="25" spans="1:4" s="28" customFormat="1" ht="14.25" hidden="1">
      <c r="A25" s="1" t="s">
        <v>48</v>
      </c>
      <c r="B25" s="3" t="s">
        <v>40</v>
      </c>
      <c r="C25" s="54">
        <v>50</v>
      </c>
      <c r="D25" s="24" t="s">
        <v>8</v>
      </c>
    </row>
    <row r="26" spans="1:4" s="28" customFormat="1" ht="28.5" hidden="1">
      <c r="A26" s="1" t="s">
        <v>49</v>
      </c>
      <c r="B26" s="3" t="s">
        <v>77</v>
      </c>
      <c r="C26" s="54">
        <v>3</v>
      </c>
      <c r="D26" s="24" t="s">
        <v>8</v>
      </c>
    </row>
    <row r="27" spans="1:4" s="28" customFormat="1" ht="28.5" hidden="1">
      <c r="A27" s="1" t="s">
        <v>50</v>
      </c>
      <c r="B27" s="3" t="s">
        <v>78</v>
      </c>
      <c r="C27" s="54">
        <v>2</v>
      </c>
      <c r="D27" s="24" t="s">
        <v>8</v>
      </c>
    </row>
    <row r="28" spans="1:4" s="28" customFormat="1" ht="15.75" customHeight="1">
      <c r="A28" s="1" t="s">
        <v>51</v>
      </c>
      <c r="B28" s="3" t="s">
        <v>87</v>
      </c>
      <c r="C28" s="53">
        <v>1631</v>
      </c>
      <c r="D28" s="24" t="s">
        <v>11</v>
      </c>
    </row>
    <row r="29" spans="1:4" s="28" customFormat="1" ht="14.25" hidden="1">
      <c r="A29" s="1" t="s">
        <v>52</v>
      </c>
      <c r="B29" s="3" t="s">
        <v>88</v>
      </c>
      <c r="C29" s="54">
        <v>80</v>
      </c>
      <c r="D29" s="24" t="s">
        <v>8</v>
      </c>
    </row>
    <row r="30" spans="1:4" s="28" customFormat="1" ht="14.25" hidden="1">
      <c r="A30" s="1" t="s">
        <v>53</v>
      </c>
      <c r="B30" s="3" t="s">
        <v>89</v>
      </c>
      <c r="C30" s="54">
        <v>108</v>
      </c>
      <c r="D30" s="24" t="s">
        <v>8</v>
      </c>
    </row>
    <row r="31" spans="1:4" s="28" customFormat="1" ht="14.25" hidden="1">
      <c r="A31" s="1" t="s">
        <v>54</v>
      </c>
      <c r="B31" s="3" t="s">
        <v>76</v>
      </c>
      <c r="C31" s="54">
        <v>30</v>
      </c>
      <c r="D31" s="24" t="s">
        <v>8</v>
      </c>
    </row>
    <row r="32" spans="1:4" s="28" customFormat="1" ht="14.25" hidden="1">
      <c r="A32" s="1" t="s">
        <v>55</v>
      </c>
      <c r="B32" s="3" t="s">
        <v>41</v>
      </c>
      <c r="C32" s="54">
        <v>35</v>
      </c>
      <c r="D32" s="24" t="s">
        <v>8</v>
      </c>
    </row>
    <row r="33" spans="1:4" s="28" customFormat="1" ht="14.25" hidden="1">
      <c r="A33" s="1" t="s">
        <v>56</v>
      </c>
      <c r="B33" s="3" t="s">
        <v>42</v>
      </c>
      <c r="C33" s="54">
        <v>30</v>
      </c>
      <c r="D33" s="24" t="s">
        <v>8</v>
      </c>
    </row>
    <row r="34" spans="1:4" s="28" customFormat="1" ht="14.25" hidden="1">
      <c r="A34" s="1" t="s">
        <v>57</v>
      </c>
      <c r="B34" s="3" t="s">
        <v>85</v>
      </c>
      <c r="C34" s="54">
        <v>74</v>
      </c>
      <c r="D34" s="24" t="s">
        <v>8</v>
      </c>
    </row>
    <row r="35" spans="1:4" s="28" customFormat="1" ht="14.25" hidden="1">
      <c r="A35" s="1" t="s">
        <v>58</v>
      </c>
      <c r="B35" s="3" t="s">
        <v>43</v>
      </c>
      <c r="C35" s="54">
        <v>30</v>
      </c>
      <c r="D35" s="24" t="s">
        <v>8</v>
      </c>
    </row>
    <row r="36" spans="1:4" s="28" customFormat="1" ht="14.25" hidden="1">
      <c r="A36" s="1" t="s">
        <v>59</v>
      </c>
      <c r="B36" s="3" t="s">
        <v>44</v>
      </c>
      <c r="C36" s="54">
        <v>1100</v>
      </c>
      <c r="D36" s="24" t="s">
        <v>8</v>
      </c>
    </row>
    <row r="37" spans="1:4" s="28" customFormat="1" ht="28.5" hidden="1">
      <c r="A37" s="1" t="s">
        <v>60</v>
      </c>
      <c r="B37" s="3" t="s">
        <v>79</v>
      </c>
      <c r="C37" s="54">
        <v>944</v>
      </c>
      <c r="D37" s="24" t="s">
        <v>8</v>
      </c>
    </row>
    <row r="38" spans="1:4" s="28" customFormat="1" ht="14.25">
      <c r="A38" s="1" t="s">
        <v>61</v>
      </c>
      <c r="B38" s="3" t="s">
        <v>1458</v>
      </c>
      <c r="C38" s="53">
        <f>103*0.95</f>
        <v>97.85</v>
      </c>
      <c r="D38" s="24" t="s">
        <v>11</v>
      </c>
    </row>
    <row r="39" spans="1:4" s="28" customFormat="1" ht="14.25">
      <c r="A39" s="1" t="s">
        <v>62</v>
      </c>
      <c r="B39" s="3" t="s">
        <v>1459</v>
      </c>
      <c r="C39" s="53">
        <f>(121+30+14*2.5)+(152+27+12*2.5)</f>
        <v>395</v>
      </c>
      <c r="D39" s="24" t="s">
        <v>11</v>
      </c>
    </row>
    <row r="40" spans="1:4" s="28" customFormat="1" ht="14.25">
      <c r="A40" s="1" t="s">
        <v>63</v>
      </c>
      <c r="B40" s="3" t="s">
        <v>80</v>
      </c>
      <c r="C40" s="53">
        <f>36*3</f>
        <v>108</v>
      </c>
      <c r="D40" s="24" t="s">
        <v>11</v>
      </c>
    </row>
    <row r="41" spans="1:4" s="28" customFormat="1" ht="14.25">
      <c r="A41" s="1" t="s">
        <v>64</v>
      </c>
      <c r="B41" s="3" t="s">
        <v>81</v>
      </c>
      <c r="C41" s="53">
        <f>35*3</f>
        <v>105</v>
      </c>
      <c r="D41" s="24" t="s">
        <v>11</v>
      </c>
    </row>
    <row r="42" spans="1:4" s="28" customFormat="1" ht="14.25" hidden="1">
      <c r="A42" s="1" t="s">
        <v>65</v>
      </c>
      <c r="B42" s="3" t="s">
        <v>82</v>
      </c>
      <c r="C42" s="51">
        <v>15</v>
      </c>
      <c r="D42" s="24" t="s">
        <v>8</v>
      </c>
    </row>
    <row r="43" spans="1:4" s="23" customFormat="1" ht="14.25" hidden="1">
      <c r="A43" s="1" t="s">
        <v>66</v>
      </c>
      <c r="B43" s="3" t="s">
        <v>90</v>
      </c>
      <c r="C43" s="51">
        <v>20</v>
      </c>
      <c r="D43" s="24" t="s">
        <v>8</v>
      </c>
    </row>
    <row r="44" spans="1:4" s="28" customFormat="1" ht="14.25" hidden="1">
      <c r="A44" s="1" t="s">
        <v>67</v>
      </c>
      <c r="B44" s="3" t="s">
        <v>91</v>
      </c>
      <c r="C44" s="51">
        <v>30</v>
      </c>
      <c r="D44" s="24" t="s">
        <v>8</v>
      </c>
    </row>
    <row r="45" spans="1:4" s="2" customFormat="1" ht="28.5" hidden="1">
      <c r="A45" s="1" t="s">
        <v>68</v>
      </c>
      <c r="B45" s="3" t="s">
        <v>45</v>
      </c>
      <c r="C45" s="51">
        <v>2</v>
      </c>
      <c r="D45" s="24" t="s">
        <v>8</v>
      </c>
    </row>
    <row r="46" spans="1:4" s="28" customFormat="1" ht="14.25" hidden="1">
      <c r="A46" s="1" t="s">
        <v>190</v>
      </c>
      <c r="B46" s="3" t="s">
        <v>185</v>
      </c>
      <c r="C46" s="31">
        <f>TRUNC((121+30+14*1.5)*0.3*0.12+(0.5*0.5*0.12)*C48,2)</f>
        <v>6.97</v>
      </c>
      <c r="D46" s="24" t="s">
        <v>9</v>
      </c>
    </row>
    <row r="47" spans="1:4" s="28" customFormat="1" ht="14.25" hidden="1">
      <c r="A47" s="1" t="s">
        <v>69</v>
      </c>
      <c r="B47" s="3" t="s">
        <v>184</v>
      </c>
      <c r="C47" s="31">
        <f>TRUNC((121+30+14*1.5)*0.3*0.5+(152+27+12*1.5)*0.3*0.6,2)</f>
        <v>61.26</v>
      </c>
      <c r="D47" s="24" t="s">
        <v>9</v>
      </c>
    </row>
    <row r="48" spans="1:4" s="28" customFormat="1" ht="28.5" hidden="1">
      <c r="A48" s="1" t="s">
        <v>70</v>
      </c>
      <c r="B48" s="3" t="s">
        <v>84</v>
      </c>
      <c r="C48" s="51">
        <v>26</v>
      </c>
      <c r="D48" s="18" t="s">
        <v>8</v>
      </c>
    </row>
    <row r="49" spans="1:4" s="28" customFormat="1" ht="14.25" hidden="1">
      <c r="A49" s="1" t="s">
        <v>71</v>
      </c>
      <c r="B49" s="3" t="s">
        <v>103</v>
      </c>
      <c r="C49" s="31">
        <f>C47</f>
        <v>61.26</v>
      </c>
      <c r="D49" s="24" t="s">
        <v>9</v>
      </c>
    </row>
    <row r="50" spans="1:4" s="28" customFormat="1" ht="14.25" customHeight="1" hidden="1">
      <c r="A50" s="1" t="s">
        <v>72</v>
      </c>
      <c r="B50" s="3" t="s">
        <v>183</v>
      </c>
      <c r="C50" s="31">
        <f>C46</f>
        <v>6.97</v>
      </c>
      <c r="D50" s="24" t="s">
        <v>9</v>
      </c>
    </row>
    <row r="51" spans="1:4" s="28" customFormat="1" ht="16.5" customHeight="1" hidden="1">
      <c r="A51" s="1" t="s">
        <v>182</v>
      </c>
      <c r="B51" s="3" t="s">
        <v>83</v>
      </c>
      <c r="C51" s="51">
        <v>60</v>
      </c>
      <c r="D51" s="18" t="s">
        <v>8</v>
      </c>
    </row>
    <row r="52" spans="1:4" s="28" customFormat="1" ht="15">
      <c r="A52" s="4">
        <v>3</v>
      </c>
      <c r="B52" s="4" t="s">
        <v>97</v>
      </c>
      <c r="C52" s="40"/>
      <c r="D52" s="5"/>
    </row>
    <row r="53" spans="1:4" s="28" customFormat="1" ht="15">
      <c r="A53" s="34" t="s">
        <v>94</v>
      </c>
      <c r="B53" s="9" t="s">
        <v>903</v>
      </c>
      <c r="C53" s="41"/>
      <c r="D53" s="11"/>
    </row>
    <row r="54" spans="1:4" s="28" customFormat="1" ht="14.25">
      <c r="A54" s="1" t="s">
        <v>906</v>
      </c>
      <c r="B54" s="3" t="s">
        <v>616</v>
      </c>
      <c r="C54" s="53">
        <v>2086</v>
      </c>
      <c r="D54" s="24" t="s">
        <v>11</v>
      </c>
    </row>
    <row r="55" spans="1:4" s="28" customFormat="1" ht="14.25">
      <c r="A55" s="1" t="s">
        <v>858</v>
      </c>
      <c r="B55" s="3" t="s">
        <v>615</v>
      </c>
      <c r="C55" s="53">
        <v>240</v>
      </c>
      <c r="D55" s="24" t="s">
        <v>11</v>
      </c>
    </row>
    <row r="56" spans="1:4" s="28" customFormat="1" ht="28.5">
      <c r="A56" s="1" t="s">
        <v>859</v>
      </c>
      <c r="B56" s="3" t="s">
        <v>170</v>
      </c>
      <c r="C56" s="53">
        <v>45</v>
      </c>
      <c r="D56" s="24" t="s">
        <v>11</v>
      </c>
    </row>
    <row r="57" spans="1:4" s="28" customFormat="1" ht="28.5">
      <c r="A57" s="1" t="s">
        <v>860</v>
      </c>
      <c r="B57" s="3" t="s">
        <v>171</v>
      </c>
      <c r="C57" s="53">
        <v>45</v>
      </c>
      <c r="D57" s="24" t="s">
        <v>11</v>
      </c>
    </row>
    <row r="58" spans="1:4" s="28" customFormat="1" ht="14.25" customHeight="1">
      <c r="A58" s="1" t="s">
        <v>861</v>
      </c>
      <c r="B58" s="3" t="s">
        <v>172</v>
      </c>
      <c r="C58" s="53">
        <v>171</v>
      </c>
      <c r="D58" s="24" t="s">
        <v>11</v>
      </c>
    </row>
    <row r="59" spans="1:4" s="28" customFormat="1" ht="14.25" customHeight="1">
      <c r="A59" s="1" t="s">
        <v>862</v>
      </c>
      <c r="B59" s="3" t="s">
        <v>173</v>
      </c>
      <c r="C59" s="53">
        <v>45</v>
      </c>
      <c r="D59" s="24" t="s">
        <v>11</v>
      </c>
    </row>
    <row r="60" spans="1:4" s="28" customFormat="1" ht="14.25">
      <c r="A60" s="1" t="s">
        <v>863</v>
      </c>
      <c r="B60" s="3" t="s">
        <v>104</v>
      </c>
      <c r="C60" s="53">
        <v>350</v>
      </c>
      <c r="D60" s="24" t="s">
        <v>11</v>
      </c>
    </row>
    <row r="61" spans="1:4" s="28" customFormat="1" ht="14.25">
      <c r="A61" s="1" t="s">
        <v>864</v>
      </c>
      <c r="B61" s="3" t="s">
        <v>112</v>
      </c>
      <c r="C61" s="53">
        <v>175</v>
      </c>
      <c r="D61" s="24" t="s">
        <v>11</v>
      </c>
    </row>
    <row r="62" spans="1:4" s="28" customFormat="1" ht="14.25" hidden="1">
      <c r="A62" s="1" t="s">
        <v>865</v>
      </c>
      <c r="B62" s="3" t="s">
        <v>113</v>
      </c>
      <c r="C62" s="53">
        <v>399</v>
      </c>
      <c r="D62" s="24" t="s">
        <v>11</v>
      </c>
    </row>
    <row r="63" spans="1:4" s="28" customFormat="1" ht="14.25" hidden="1">
      <c r="A63" s="1" t="s">
        <v>866</v>
      </c>
      <c r="B63" s="3" t="s">
        <v>114</v>
      </c>
      <c r="C63" s="53">
        <v>39</v>
      </c>
      <c r="D63" s="24" t="s">
        <v>11</v>
      </c>
    </row>
    <row r="64" spans="1:4" s="28" customFormat="1" ht="14.25" hidden="1">
      <c r="A64" s="1" t="s">
        <v>867</v>
      </c>
      <c r="B64" s="3" t="s">
        <v>115</v>
      </c>
      <c r="C64" s="53">
        <v>50</v>
      </c>
      <c r="D64" s="24" t="s">
        <v>11</v>
      </c>
    </row>
    <row r="65" spans="1:4" s="28" customFormat="1" ht="14.25" hidden="1">
      <c r="A65" s="1" t="s">
        <v>868</v>
      </c>
      <c r="B65" s="3" t="s">
        <v>116</v>
      </c>
      <c r="C65" s="53">
        <v>50</v>
      </c>
      <c r="D65" s="24" t="s">
        <v>11</v>
      </c>
    </row>
    <row r="66" spans="1:4" s="28" customFormat="1" ht="14.25" hidden="1">
      <c r="A66" s="1" t="s">
        <v>869</v>
      </c>
      <c r="B66" s="3" t="s">
        <v>174</v>
      </c>
      <c r="C66" s="54">
        <v>370</v>
      </c>
      <c r="D66" s="30" t="s">
        <v>8</v>
      </c>
    </row>
    <row r="67" spans="1:4" s="28" customFormat="1" ht="14.25" hidden="1">
      <c r="A67" s="1" t="s">
        <v>870</v>
      </c>
      <c r="B67" s="3" t="s">
        <v>175</v>
      </c>
      <c r="C67" s="54">
        <v>56</v>
      </c>
      <c r="D67" s="30" t="s">
        <v>8</v>
      </c>
    </row>
    <row r="68" spans="1:4" s="28" customFormat="1" ht="14.25">
      <c r="A68" s="1" t="s">
        <v>871</v>
      </c>
      <c r="B68" s="3" t="s">
        <v>176</v>
      </c>
      <c r="C68" s="53">
        <v>32170</v>
      </c>
      <c r="D68" s="24" t="s">
        <v>11</v>
      </c>
    </row>
    <row r="69" spans="1:4" s="28" customFormat="1" ht="14.25">
      <c r="A69" s="1" t="s">
        <v>872</v>
      </c>
      <c r="B69" s="3" t="s">
        <v>177</v>
      </c>
      <c r="C69" s="53">
        <v>1506</v>
      </c>
      <c r="D69" s="24" t="s">
        <v>11</v>
      </c>
    </row>
    <row r="70" spans="1:4" s="28" customFormat="1" ht="14.25">
      <c r="A70" s="1" t="s">
        <v>873</v>
      </c>
      <c r="B70" s="3" t="s">
        <v>789</v>
      </c>
      <c r="C70" s="53">
        <v>511</v>
      </c>
      <c r="D70" s="24" t="s">
        <v>11</v>
      </c>
    </row>
    <row r="71" spans="1:4" s="28" customFormat="1" ht="14.25">
      <c r="A71" s="1" t="s">
        <v>874</v>
      </c>
      <c r="B71" s="3" t="s">
        <v>178</v>
      </c>
      <c r="C71" s="53">
        <v>96</v>
      </c>
      <c r="D71" s="24" t="s">
        <v>11</v>
      </c>
    </row>
    <row r="72" spans="1:4" s="28" customFormat="1" ht="14.25">
      <c r="A72" s="1" t="s">
        <v>875</v>
      </c>
      <c r="B72" s="3" t="s">
        <v>790</v>
      </c>
      <c r="C72" s="53">
        <f>48+35</f>
        <v>83</v>
      </c>
      <c r="D72" s="24" t="s">
        <v>11</v>
      </c>
    </row>
    <row r="73" spans="1:4" s="28" customFormat="1" ht="14.25">
      <c r="A73" s="1" t="s">
        <v>876</v>
      </c>
      <c r="B73" s="3" t="s">
        <v>105</v>
      </c>
      <c r="C73" s="53">
        <f>18+2648</f>
        <v>2666</v>
      </c>
      <c r="D73" s="24" t="s">
        <v>11</v>
      </c>
    </row>
    <row r="74" spans="1:4" s="28" customFormat="1" ht="14.25">
      <c r="A74" s="1" t="s">
        <v>877</v>
      </c>
      <c r="B74" s="3" t="s">
        <v>106</v>
      </c>
      <c r="C74" s="53">
        <f>58+3630</f>
        <v>3688</v>
      </c>
      <c r="D74" s="24" t="s">
        <v>11</v>
      </c>
    </row>
    <row r="75" spans="1:4" s="28" customFormat="1" ht="14.25">
      <c r="A75" s="1" t="s">
        <v>878</v>
      </c>
      <c r="B75" s="3" t="s">
        <v>107</v>
      </c>
      <c r="C75" s="53">
        <f>241+629</f>
        <v>870</v>
      </c>
      <c r="D75" s="24" t="s">
        <v>11</v>
      </c>
    </row>
    <row r="76" spans="1:4" s="28" customFormat="1" ht="15" customHeight="1">
      <c r="A76" s="1" t="s">
        <v>879</v>
      </c>
      <c r="B76" s="3" t="s">
        <v>108</v>
      </c>
      <c r="C76" s="53">
        <v>359</v>
      </c>
      <c r="D76" s="24" t="s">
        <v>11</v>
      </c>
    </row>
    <row r="77" spans="1:4" s="28" customFormat="1" ht="15" customHeight="1">
      <c r="A77" s="1" t="s">
        <v>880</v>
      </c>
      <c r="B77" s="3" t="s">
        <v>109</v>
      </c>
      <c r="C77" s="53">
        <v>42</v>
      </c>
      <c r="D77" s="24" t="s">
        <v>11</v>
      </c>
    </row>
    <row r="78" spans="1:4" s="28" customFormat="1" ht="15" customHeight="1">
      <c r="A78" s="1" t="s">
        <v>881</v>
      </c>
      <c r="B78" s="3" t="s">
        <v>110</v>
      </c>
      <c r="C78" s="53">
        <v>190</v>
      </c>
      <c r="D78" s="24" t="s">
        <v>11</v>
      </c>
    </row>
    <row r="79" spans="1:4" s="28" customFormat="1" ht="15" customHeight="1">
      <c r="A79" s="1" t="s">
        <v>882</v>
      </c>
      <c r="B79" s="3" t="s">
        <v>179</v>
      </c>
      <c r="C79" s="53">
        <v>79</v>
      </c>
      <c r="D79" s="24" t="s">
        <v>11</v>
      </c>
    </row>
    <row r="80" spans="1:4" s="28" customFormat="1" ht="15" customHeight="1">
      <c r="A80" s="1" t="s">
        <v>883</v>
      </c>
      <c r="B80" s="3" t="s">
        <v>180</v>
      </c>
      <c r="C80" s="53">
        <v>380</v>
      </c>
      <c r="D80" s="24" t="s">
        <v>11</v>
      </c>
    </row>
    <row r="81" spans="1:4" s="28" customFormat="1" ht="14.25">
      <c r="A81" s="1" t="s">
        <v>884</v>
      </c>
      <c r="B81" s="3" t="s">
        <v>181</v>
      </c>
      <c r="C81" s="53">
        <v>119</v>
      </c>
      <c r="D81" s="24" t="s">
        <v>11</v>
      </c>
    </row>
    <row r="82" spans="1:4" s="28" customFormat="1" ht="14.25">
      <c r="A82" s="1" t="s">
        <v>885</v>
      </c>
      <c r="B82" s="3" t="s">
        <v>111</v>
      </c>
      <c r="C82" s="53">
        <v>1324</v>
      </c>
      <c r="D82" s="24" t="s">
        <v>11</v>
      </c>
    </row>
    <row r="83" spans="1:4" s="28" customFormat="1" ht="14.25" customHeight="1">
      <c r="A83" s="1" t="s">
        <v>886</v>
      </c>
      <c r="B83" s="3" t="s">
        <v>125</v>
      </c>
      <c r="C83" s="53">
        <v>1057.5</v>
      </c>
      <c r="D83" s="24" t="s">
        <v>11</v>
      </c>
    </row>
    <row r="84" spans="1:4" s="28" customFormat="1" ht="14.25" customHeight="1">
      <c r="A84" s="1" t="s">
        <v>887</v>
      </c>
      <c r="B84" s="3" t="s">
        <v>126</v>
      </c>
      <c r="C84" s="53">
        <v>486</v>
      </c>
      <c r="D84" s="24" t="s">
        <v>11</v>
      </c>
    </row>
    <row r="85" spans="1:4" s="28" customFormat="1" ht="14.25" customHeight="1">
      <c r="A85" s="1" t="s">
        <v>888</v>
      </c>
      <c r="B85" s="3" t="s">
        <v>127</v>
      </c>
      <c r="C85" s="53">
        <v>41.66</v>
      </c>
      <c r="D85" s="18" t="s">
        <v>11</v>
      </c>
    </row>
    <row r="86" spans="1:4" s="28" customFormat="1" ht="14.25" customHeight="1">
      <c r="A86" s="1" t="s">
        <v>889</v>
      </c>
      <c r="B86" s="3" t="s">
        <v>128</v>
      </c>
      <c r="C86" s="53">
        <v>48</v>
      </c>
      <c r="D86" s="18" t="s">
        <v>11</v>
      </c>
    </row>
    <row r="87" spans="1:4" s="28" customFormat="1" ht="14.25" customHeight="1" hidden="1">
      <c r="A87" s="1" t="s">
        <v>890</v>
      </c>
      <c r="B87" s="3" t="s">
        <v>129</v>
      </c>
      <c r="C87" s="54">
        <v>108</v>
      </c>
      <c r="D87" s="30" t="s">
        <v>8</v>
      </c>
    </row>
    <row r="88" spans="1:4" s="28" customFormat="1" ht="14.25" hidden="1">
      <c r="A88" s="1" t="s">
        <v>891</v>
      </c>
      <c r="B88" s="29" t="s">
        <v>186</v>
      </c>
      <c r="C88" s="55">
        <f>ROUNDUP(C83/1.5,0)</f>
        <v>705</v>
      </c>
      <c r="D88" s="30" t="s">
        <v>8</v>
      </c>
    </row>
    <row r="89" spans="1:4" s="28" customFormat="1" ht="14.25" hidden="1">
      <c r="A89" s="1" t="s">
        <v>892</v>
      </c>
      <c r="B89" s="29" t="s">
        <v>187</v>
      </c>
      <c r="C89" s="55">
        <f>ROUNDUP(C84/1.6,0)</f>
        <v>304</v>
      </c>
      <c r="D89" s="30" t="s">
        <v>8</v>
      </c>
    </row>
    <row r="90" spans="1:4" s="28" customFormat="1" ht="14.25" hidden="1">
      <c r="A90" s="1" t="s">
        <v>893</v>
      </c>
      <c r="B90" s="29" t="s">
        <v>188</v>
      </c>
      <c r="C90" s="55">
        <f>ROUNDUP(C85/1.7,0)</f>
        <v>25</v>
      </c>
      <c r="D90" s="30" t="s">
        <v>8</v>
      </c>
    </row>
    <row r="91" spans="1:4" s="28" customFormat="1" ht="14.25" hidden="1">
      <c r="A91" s="1" t="s">
        <v>894</v>
      </c>
      <c r="B91" s="3" t="s">
        <v>189</v>
      </c>
      <c r="C91" s="55">
        <f>ROUNDUP(C86/1.8,0)</f>
        <v>27</v>
      </c>
      <c r="D91" s="30" t="s">
        <v>8</v>
      </c>
    </row>
    <row r="92" spans="1:4" s="28" customFormat="1" ht="14.25">
      <c r="A92" s="1" t="s">
        <v>895</v>
      </c>
      <c r="B92" s="3" t="s">
        <v>117</v>
      </c>
      <c r="C92" s="53">
        <v>1000</v>
      </c>
      <c r="D92" s="24" t="s">
        <v>11</v>
      </c>
    </row>
    <row r="93" spans="1:4" s="28" customFormat="1" ht="14.25" hidden="1">
      <c r="A93" s="1" t="s">
        <v>896</v>
      </c>
      <c r="B93" s="3" t="s">
        <v>118</v>
      </c>
      <c r="C93" s="51">
        <v>205</v>
      </c>
      <c r="D93" s="30" t="s">
        <v>8</v>
      </c>
    </row>
    <row r="94" spans="1:4" s="28" customFormat="1" ht="14.25" hidden="1">
      <c r="A94" s="1" t="s">
        <v>897</v>
      </c>
      <c r="B94" s="3" t="s">
        <v>119</v>
      </c>
      <c r="C94" s="51">
        <v>35</v>
      </c>
      <c r="D94" s="30" t="s">
        <v>8</v>
      </c>
    </row>
    <row r="95" spans="1:4" s="28" customFormat="1" ht="14.25" hidden="1">
      <c r="A95" s="1" t="s">
        <v>898</v>
      </c>
      <c r="B95" s="3" t="s">
        <v>120</v>
      </c>
      <c r="C95" s="51">
        <v>239</v>
      </c>
      <c r="D95" s="30" t="s">
        <v>8</v>
      </c>
    </row>
    <row r="96" spans="1:4" s="28" customFormat="1" ht="14.25" hidden="1">
      <c r="A96" s="1" t="s">
        <v>899</v>
      </c>
      <c r="B96" s="3" t="s">
        <v>121</v>
      </c>
      <c r="C96" s="51">
        <v>55</v>
      </c>
      <c r="D96" s="30" t="s">
        <v>8</v>
      </c>
    </row>
    <row r="97" spans="1:4" s="28" customFormat="1" ht="14.25" hidden="1">
      <c r="A97" s="1" t="s">
        <v>900</v>
      </c>
      <c r="B97" s="3" t="s">
        <v>122</v>
      </c>
      <c r="C97" s="51">
        <v>99</v>
      </c>
      <c r="D97" s="30" t="s">
        <v>8</v>
      </c>
    </row>
    <row r="98" spans="1:4" s="28" customFormat="1" ht="14.25" hidden="1">
      <c r="A98" s="1" t="s">
        <v>901</v>
      </c>
      <c r="B98" s="3" t="s">
        <v>123</v>
      </c>
      <c r="C98" s="51">
        <v>247</v>
      </c>
      <c r="D98" s="30" t="s">
        <v>8</v>
      </c>
    </row>
    <row r="99" spans="1:4" s="28" customFormat="1" ht="14.25" hidden="1">
      <c r="A99" s="1" t="s">
        <v>902</v>
      </c>
      <c r="B99" s="3" t="s">
        <v>130</v>
      </c>
      <c r="C99" s="51">
        <v>375</v>
      </c>
      <c r="D99" s="30" t="s">
        <v>8</v>
      </c>
    </row>
    <row r="100" spans="1:4" s="28" customFormat="1" ht="14.25" hidden="1">
      <c r="A100" s="1" t="s">
        <v>907</v>
      </c>
      <c r="B100" s="3" t="s">
        <v>124</v>
      </c>
      <c r="C100" s="51">
        <v>1370</v>
      </c>
      <c r="D100" s="30" t="s">
        <v>8</v>
      </c>
    </row>
    <row r="101" spans="1:4" s="28" customFormat="1" ht="15" customHeight="1" hidden="1">
      <c r="A101" s="1" t="s">
        <v>908</v>
      </c>
      <c r="B101" s="3" t="s">
        <v>169</v>
      </c>
      <c r="C101" s="51">
        <v>1127</v>
      </c>
      <c r="D101" s="30" t="s">
        <v>8</v>
      </c>
    </row>
    <row r="102" spans="1:4" s="28" customFormat="1" ht="15" customHeight="1" hidden="1">
      <c r="A102" s="1" t="s">
        <v>909</v>
      </c>
      <c r="B102" s="3" t="s">
        <v>131</v>
      </c>
      <c r="C102" s="51">
        <v>447</v>
      </c>
      <c r="D102" s="24" t="s">
        <v>8</v>
      </c>
    </row>
    <row r="103" spans="1:4" s="28" customFormat="1" ht="15" customHeight="1" hidden="1">
      <c r="A103" s="1" t="s">
        <v>910</v>
      </c>
      <c r="B103" s="3" t="s">
        <v>132</v>
      </c>
      <c r="C103" s="51">
        <v>15</v>
      </c>
      <c r="D103" s="24" t="s">
        <v>8</v>
      </c>
    </row>
    <row r="104" spans="1:4" s="28" customFormat="1" ht="15" customHeight="1" hidden="1">
      <c r="A104" s="1" t="s">
        <v>911</v>
      </c>
      <c r="B104" s="3" t="s">
        <v>133</v>
      </c>
      <c r="C104" s="51">
        <v>15</v>
      </c>
      <c r="D104" s="30" t="s">
        <v>8</v>
      </c>
    </row>
    <row r="105" spans="1:4" s="28" customFormat="1" ht="14.25" hidden="1">
      <c r="A105" s="1" t="s">
        <v>912</v>
      </c>
      <c r="B105" s="3" t="s">
        <v>134</v>
      </c>
      <c r="C105" s="51">
        <v>15</v>
      </c>
      <c r="D105" s="30" t="s">
        <v>8</v>
      </c>
    </row>
    <row r="106" spans="1:4" s="28" customFormat="1" ht="14.25" hidden="1">
      <c r="A106" s="1" t="s">
        <v>913</v>
      </c>
      <c r="B106" s="3" t="s">
        <v>135</v>
      </c>
      <c r="C106" s="51">
        <v>15</v>
      </c>
      <c r="D106" s="30" t="s">
        <v>8</v>
      </c>
    </row>
    <row r="107" spans="1:4" s="28" customFormat="1" ht="14.25" hidden="1">
      <c r="A107" s="1" t="s">
        <v>914</v>
      </c>
      <c r="B107" s="3" t="s">
        <v>136</v>
      </c>
      <c r="C107" s="51">
        <v>380</v>
      </c>
      <c r="D107" s="30" t="s">
        <v>8</v>
      </c>
    </row>
    <row r="108" spans="1:4" s="28" customFormat="1" ht="14.25" hidden="1">
      <c r="A108" s="1" t="s">
        <v>915</v>
      </c>
      <c r="B108" s="3" t="s">
        <v>137</v>
      </c>
      <c r="C108" s="51">
        <v>65</v>
      </c>
      <c r="D108" s="30" t="s">
        <v>8</v>
      </c>
    </row>
    <row r="109" spans="1:4" s="28" customFormat="1" ht="14.25" hidden="1">
      <c r="A109" s="1" t="s">
        <v>916</v>
      </c>
      <c r="B109" s="3" t="s">
        <v>138</v>
      </c>
      <c r="C109" s="51">
        <v>48</v>
      </c>
      <c r="D109" s="30" t="s">
        <v>8</v>
      </c>
    </row>
    <row r="110" spans="1:4" s="28" customFormat="1" ht="28.5" hidden="1">
      <c r="A110" s="1" t="s">
        <v>917</v>
      </c>
      <c r="B110" s="3" t="s">
        <v>167</v>
      </c>
      <c r="C110" s="51">
        <v>1500</v>
      </c>
      <c r="D110" s="24" t="s">
        <v>8</v>
      </c>
    </row>
    <row r="111" spans="1:4" s="28" customFormat="1" ht="14.25" hidden="1">
      <c r="A111" s="1" t="s">
        <v>918</v>
      </c>
      <c r="B111" s="3" t="s">
        <v>139</v>
      </c>
      <c r="C111" s="51">
        <v>140</v>
      </c>
      <c r="D111" s="24" t="s">
        <v>8</v>
      </c>
    </row>
    <row r="112" spans="1:4" s="28" customFormat="1" ht="14.25" hidden="1">
      <c r="A112" s="1" t="s">
        <v>919</v>
      </c>
      <c r="B112" s="3" t="s">
        <v>168</v>
      </c>
      <c r="C112" s="51">
        <v>140</v>
      </c>
      <c r="D112" s="30" t="s">
        <v>8</v>
      </c>
    </row>
    <row r="113" spans="1:4" s="28" customFormat="1" ht="14.25" hidden="1">
      <c r="A113" s="1" t="s">
        <v>920</v>
      </c>
      <c r="B113" s="3" t="s">
        <v>140</v>
      </c>
      <c r="C113" s="51">
        <v>85</v>
      </c>
      <c r="D113" s="24" t="s">
        <v>8</v>
      </c>
    </row>
    <row r="114" spans="1:4" s="28" customFormat="1" ht="28.5" hidden="1">
      <c r="A114" s="1" t="s">
        <v>921</v>
      </c>
      <c r="B114" s="3" t="s">
        <v>145</v>
      </c>
      <c r="C114" s="51">
        <v>591</v>
      </c>
      <c r="D114" s="24" t="s">
        <v>8</v>
      </c>
    </row>
    <row r="115" spans="1:4" s="28" customFormat="1" ht="28.5" hidden="1">
      <c r="A115" s="1" t="s">
        <v>922</v>
      </c>
      <c r="B115" s="3" t="s">
        <v>146</v>
      </c>
      <c r="C115" s="51">
        <v>75</v>
      </c>
      <c r="D115" s="24" t="s">
        <v>8</v>
      </c>
    </row>
    <row r="116" spans="1:4" s="28" customFormat="1" ht="28.5" hidden="1">
      <c r="A116" s="1" t="s">
        <v>923</v>
      </c>
      <c r="B116" s="3" t="s">
        <v>147</v>
      </c>
      <c r="C116" s="51">
        <v>45</v>
      </c>
      <c r="D116" s="24" t="s">
        <v>8</v>
      </c>
    </row>
    <row r="117" spans="1:4" s="28" customFormat="1" ht="28.5" hidden="1">
      <c r="A117" s="1" t="s">
        <v>924</v>
      </c>
      <c r="B117" s="3" t="s">
        <v>148</v>
      </c>
      <c r="C117" s="51">
        <v>46</v>
      </c>
      <c r="D117" s="24" t="s">
        <v>8</v>
      </c>
    </row>
    <row r="118" spans="1:4" s="28" customFormat="1" ht="28.5" hidden="1">
      <c r="A118" s="1" t="s">
        <v>925</v>
      </c>
      <c r="B118" s="3" t="s">
        <v>141</v>
      </c>
      <c r="C118" s="51">
        <f>13+102</f>
        <v>115</v>
      </c>
      <c r="D118" s="30" t="s">
        <v>8</v>
      </c>
    </row>
    <row r="119" spans="1:4" s="28" customFormat="1" ht="28.5" hidden="1">
      <c r="A119" s="1" t="s">
        <v>926</v>
      </c>
      <c r="B119" s="3" t="s">
        <v>152</v>
      </c>
      <c r="C119" s="51">
        <f>32+10</f>
        <v>42</v>
      </c>
      <c r="D119" s="30" t="s">
        <v>8</v>
      </c>
    </row>
    <row r="120" spans="1:4" s="28" customFormat="1" ht="14.25" customHeight="1" hidden="1">
      <c r="A120" s="1" t="s">
        <v>927</v>
      </c>
      <c r="B120" s="3" t="s">
        <v>143</v>
      </c>
      <c r="C120" s="51">
        <v>1</v>
      </c>
      <c r="D120" s="30" t="s">
        <v>8</v>
      </c>
    </row>
    <row r="121" spans="1:4" s="28" customFormat="1" ht="14.25" customHeight="1" hidden="1">
      <c r="A121" s="1" t="s">
        <v>928</v>
      </c>
      <c r="B121" s="3" t="s">
        <v>142</v>
      </c>
      <c r="C121" s="51">
        <v>1</v>
      </c>
      <c r="D121" s="30" t="s">
        <v>8</v>
      </c>
    </row>
    <row r="122" spans="1:4" s="28" customFormat="1" ht="14.25" hidden="1">
      <c r="A122" s="1" t="s">
        <v>929</v>
      </c>
      <c r="B122" s="3" t="s">
        <v>149</v>
      </c>
      <c r="C122" s="51">
        <v>2</v>
      </c>
      <c r="D122" s="30" t="s">
        <v>8</v>
      </c>
    </row>
    <row r="123" spans="1:4" s="28" customFormat="1" ht="28.5" hidden="1">
      <c r="A123" s="1" t="s">
        <v>930</v>
      </c>
      <c r="B123" s="3" t="s">
        <v>144</v>
      </c>
      <c r="C123" s="51">
        <v>4</v>
      </c>
      <c r="D123" s="30" t="s">
        <v>8</v>
      </c>
    </row>
    <row r="124" spans="1:4" s="28" customFormat="1" ht="15" customHeight="1" hidden="1">
      <c r="A124" s="1" t="s">
        <v>931</v>
      </c>
      <c r="B124" s="3" t="s">
        <v>153</v>
      </c>
      <c r="C124" s="51">
        <f>61+144</f>
        <v>205</v>
      </c>
      <c r="D124" s="30" t="s">
        <v>8</v>
      </c>
    </row>
    <row r="125" spans="1:4" s="28" customFormat="1" ht="15" customHeight="1" hidden="1">
      <c r="A125" s="1" t="s">
        <v>932</v>
      </c>
      <c r="B125" s="3" t="s">
        <v>151</v>
      </c>
      <c r="C125" s="51">
        <v>75</v>
      </c>
      <c r="D125" s="30" t="s">
        <v>8</v>
      </c>
    </row>
    <row r="126" spans="1:4" s="28" customFormat="1" ht="15" customHeight="1" hidden="1">
      <c r="A126" s="1" t="s">
        <v>933</v>
      </c>
      <c r="B126" s="3" t="s">
        <v>150</v>
      </c>
      <c r="C126" s="51">
        <v>10</v>
      </c>
      <c r="D126" s="30" t="s">
        <v>8</v>
      </c>
    </row>
    <row r="127" spans="1:4" s="28" customFormat="1" ht="14.25" hidden="1">
      <c r="A127" s="1" t="s">
        <v>934</v>
      </c>
      <c r="B127" s="3" t="s">
        <v>98</v>
      </c>
      <c r="C127" s="51">
        <v>91</v>
      </c>
      <c r="D127" s="24" t="s">
        <v>8</v>
      </c>
    </row>
    <row r="128" spans="1:4" s="28" customFormat="1" ht="14.25" hidden="1">
      <c r="A128" s="1" t="s">
        <v>935</v>
      </c>
      <c r="B128" s="3" t="s">
        <v>154</v>
      </c>
      <c r="C128" s="51">
        <v>125</v>
      </c>
      <c r="D128" s="30" t="s">
        <v>8</v>
      </c>
    </row>
    <row r="129" spans="1:4" s="28" customFormat="1" ht="14.25" hidden="1">
      <c r="A129" s="1" t="s">
        <v>936</v>
      </c>
      <c r="B129" s="3" t="s">
        <v>161</v>
      </c>
      <c r="C129" s="51">
        <v>3</v>
      </c>
      <c r="D129" s="30" t="s">
        <v>8</v>
      </c>
    </row>
    <row r="130" spans="1:4" s="28" customFormat="1" ht="14.25" hidden="1">
      <c r="A130" s="1" t="s">
        <v>937</v>
      </c>
      <c r="B130" s="3" t="s">
        <v>156</v>
      </c>
      <c r="C130" s="51">
        <v>3</v>
      </c>
      <c r="D130" s="30" t="s">
        <v>8</v>
      </c>
    </row>
    <row r="131" spans="1:4" s="28" customFormat="1" ht="14.25" hidden="1">
      <c r="A131" s="1" t="s">
        <v>938</v>
      </c>
      <c r="B131" s="3" t="s">
        <v>157</v>
      </c>
      <c r="C131" s="51">
        <v>3</v>
      </c>
      <c r="D131" s="30" t="s">
        <v>8</v>
      </c>
    </row>
    <row r="132" spans="1:4" s="28" customFormat="1" ht="14.25" hidden="1">
      <c r="A132" s="1" t="s">
        <v>939</v>
      </c>
      <c r="B132" s="3" t="s">
        <v>158</v>
      </c>
      <c r="C132" s="51">
        <v>3</v>
      </c>
      <c r="D132" s="30" t="s">
        <v>8</v>
      </c>
    </row>
    <row r="133" spans="1:4" s="28" customFormat="1" ht="14.25" hidden="1">
      <c r="A133" s="1" t="s">
        <v>940</v>
      </c>
      <c r="B133" s="3" t="s">
        <v>159</v>
      </c>
      <c r="C133" s="51">
        <v>3</v>
      </c>
      <c r="D133" s="30" t="s">
        <v>8</v>
      </c>
    </row>
    <row r="134" spans="1:4" s="28" customFormat="1" ht="57" hidden="1">
      <c r="A134" s="1" t="s">
        <v>941</v>
      </c>
      <c r="B134" s="3" t="s">
        <v>990</v>
      </c>
      <c r="C134" s="51">
        <v>28</v>
      </c>
      <c r="D134" s="30" t="s">
        <v>8</v>
      </c>
    </row>
    <row r="135" spans="1:4" s="28" customFormat="1" ht="14.25" hidden="1">
      <c r="A135" s="1" t="s">
        <v>942</v>
      </c>
      <c r="B135" s="3" t="s">
        <v>1023</v>
      </c>
      <c r="C135" s="51">
        <v>8</v>
      </c>
      <c r="D135" s="30" t="s">
        <v>8</v>
      </c>
    </row>
    <row r="136" spans="1:4" s="28" customFormat="1" ht="14.25" hidden="1">
      <c r="A136" s="1" t="s">
        <v>943</v>
      </c>
      <c r="B136" s="3" t="s">
        <v>1021</v>
      </c>
      <c r="C136" s="51">
        <v>1</v>
      </c>
      <c r="D136" s="30" t="s">
        <v>8</v>
      </c>
    </row>
    <row r="137" spans="1:4" s="28" customFormat="1" ht="14.25" hidden="1">
      <c r="A137" s="1" t="s">
        <v>944</v>
      </c>
      <c r="B137" s="3" t="s">
        <v>1022</v>
      </c>
      <c r="C137" s="51">
        <v>1</v>
      </c>
      <c r="D137" s="30" t="s">
        <v>8</v>
      </c>
    </row>
    <row r="138" spans="1:4" s="28" customFormat="1" ht="13.5" customHeight="1" hidden="1">
      <c r="A138" s="1" t="s">
        <v>945</v>
      </c>
      <c r="B138" s="3" t="s">
        <v>160</v>
      </c>
      <c r="C138" s="51">
        <v>3</v>
      </c>
      <c r="D138" s="30" t="s">
        <v>8</v>
      </c>
    </row>
    <row r="139" spans="1:4" s="28" customFormat="1" ht="14.25" hidden="1">
      <c r="A139" s="1" t="s">
        <v>946</v>
      </c>
      <c r="B139" s="3" t="s">
        <v>162</v>
      </c>
      <c r="C139" s="51">
        <v>800</v>
      </c>
      <c r="D139" s="30" t="s">
        <v>8</v>
      </c>
    </row>
    <row r="140" spans="1:4" s="28" customFormat="1" ht="14.25" hidden="1">
      <c r="A140" s="1" t="s">
        <v>947</v>
      </c>
      <c r="B140" s="3" t="s">
        <v>163</v>
      </c>
      <c r="C140" s="51">
        <v>50</v>
      </c>
      <c r="D140" s="30" t="s">
        <v>8</v>
      </c>
    </row>
    <row r="141" spans="1:4" s="28" customFormat="1" ht="14.25" hidden="1">
      <c r="A141" s="1" t="s">
        <v>948</v>
      </c>
      <c r="B141" s="3" t="s">
        <v>164</v>
      </c>
      <c r="C141" s="51">
        <v>85</v>
      </c>
      <c r="D141" s="30" t="s">
        <v>8</v>
      </c>
    </row>
    <row r="142" spans="1:4" s="28" customFormat="1" ht="14.25" hidden="1">
      <c r="A142" s="1" t="s">
        <v>949</v>
      </c>
      <c r="B142" s="3" t="s">
        <v>165</v>
      </c>
      <c r="C142" s="51">
        <v>45</v>
      </c>
      <c r="D142" s="30" t="s">
        <v>8</v>
      </c>
    </row>
    <row r="143" spans="1:4" s="28" customFormat="1" ht="14.25" hidden="1">
      <c r="A143" s="1" t="s">
        <v>950</v>
      </c>
      <c r="B143" s="3" t="s">
        <v>166</v>
      </c>
      <c r="C143" s="51">
        <v>10</v>
      </c>
      <c r="D143" s="30" t="s">
        <v>8</v>
      </c>
    </row>
    <row r="144" spans="1:4" s="28" customFormat="1" ht="15">
      <c r="A144" s="34" t="s">
        <v>95</v>
      </c>
      <c r="B144" s="9" t="s">
        <v>956</v>
      </c>
      <c r="C144" s="41"/>
      <c r="D144" s="11"/>
    </row>
    <row r="145" spans="1:4" s="28" customFormat="1" ht="14.25">
      <c r="A145" s="1" t="s">
        <v>904</v>
      </c>
      <c r="B145" s="3" t="s">
        <v>176</v>
      </c>
      <c r="C145" s="53">
        <v>6030</v>
      </c>
      <c r="D145" s="24" t="s">
        <v>11</v>
      </c>
    </row>
    <row r="146" spans="1:4" s="28" customFormat="1" ht="14.25">
      <c r="A146" s="1" t="s">
        <v>905</v>
      </c>
      <c r="B146" s="3" t="s">
        <v>789</v>
      </c>
      <c r="C146" s="53">
        <v>216</v>
      </c>
      <c r="D146" s="24" t="s">
        <v>11</v>
      </c>
    </row>
    <row r="147" spans="1:4" s="28" customFormat="1" ht="14.25">
      <c r="A147" s="1" t="s">
        <v>951</v>
      </c>
      <c r="B147" s="3" t="s">
        <v>178</v>
      </c>
      <c r="C147" s="53">
        <v>45</v>
      </c>
      <c r="D147" s="24" t="s">
        <v>11</v>
      </c>
    </row>
    <row r="148" spans="1:4" s="28" customFormat="1" ht="14.25">
      <c r="A148" s="1" t="s">
        <v>953</v>
      </c>
      <c r="B148" s="3" t="s">
        <v>952</v>
      </c>
      <c r="C148" s="53">
        <v>115</v>
      </c>
      <c r="D148" s="24" t="s">
        <v>11</v>
      </c>
    </row>
    <row r="149" spans="1:4" s="28" customFormat="1" ht="14.25">
      <c r="A149" s="1" t="s">
        <v>958</v>
      </c>
      <c r="B149" s="3" t="s">
        <v>957</v>
      </c>
      <c r="C149" s="53">
        <v>148</v>
      </c>
      <c r="D149" s="24" t="s">
        <v>11</v>
      </c>
    </row>
    <row r="150" spans="1:4" s="28" customFormat="1" ht="14.25">
      <c r="A150" s="1" t="s">
        <v>959</v>
      </c>
      <c r="B150" s="3" t="s">
        <v>108</v>
      </c>
      <c r="C150" s="53">
        <v>0</v>
      </c>
      <c r="D150" s="24" t="s">
        <v>11</v>
      </c>
    </row>
    <row r="151" spans="1:4" s="28" customFormat="1" ht="14.25">
      <c r="A151" s="1" t="s">
        <v>960</v>
      </c>
      <c r="B151" s="3" t="s">
        <v>109</v>
      </c>
      <c r="C151" s="53">
        <v>42</v>
      </c>
      <c r="D151" s="24" t="s">
        <v>11</v>
      </c>
    </row>
    <row r="152" spans="1:4" s="28" customFormat="1" ht="14.25">
      <c r="A152" s="1" t="s">
        <v>961</v>
      </c>
      <c r="B152" s="3" t="s">
        <v>984</v>
      </c>
      <c r="C152" s="53">
        <v>225</v>
      </c>
      <c r="D152" s="24" t="s">
        <v>11</v>
      </c>
    </row>
    <row r="153" spans="1:4" s="28" customFormat="1" ht="14.25">
      <c r="A153" s="1" t="s">
        <v>962</v>
      </c>
      <c r="B153" s="3" t="s">
        <v>985</v>
      </c>
      <c r="C153" s="53">
        <v>0</v>
      </c>
      <c r="D153" s="24" t="s">
        <v>11</v>
      </c>
    </row>
    <row r="154" spans="1:4" s="28" customFormat="1" ht="14.25" customHeight="1">
      <c r="A154" s="1" t="s">
        <v>963</v>
      </c>
      <c r="B154" s="3" t="s">
        <v>616</v>
      </c>
      <c r="C154" s="53">
        <v>621</v>
      </c>
      <c r="D154" s="24" t="s">
        <v>11</v>
      </c>
    </row>
    <row r="155" spans="1:4" s="28" customFormat="1" ht="14.25">
      <c r="A155" s="1" t="s">
        <v>964</v>
      </c>
      <c r="B155" s="3" t="s">
        <v>615</v>
      </c>
      <c r="C155" s="53">
        <v>378</v>
      </c>
      <c r="D155" s="24" t="s">
        <v>11</v>
      </c>
    </row>
    <row r="156" spans="1:4" s="28" customFormat="1" ht="28.5">
      <c r="A156" s="1" t="s">
        <v>965</v>
      </c>
      <c r="B156" s="3" t="s">
        <v>170</v>
      </c>
      <c r="C156" s="53">
        <v>102.60000000000001</v>
      </c>
      <c r="D156" s="24" t="s">
        <v>11</v>
      </c>
    </row>
    <row r="157" spans="1:4" s="28" customFormat="1" ht="14.25" customHeight="1">
      <c r="A157" s="1" t="s">
        <v>966</v>
      </c>
      <c r="B157" s="3" t="s">
        <v>172</v>
      </c>
      <c r="C157" s="53">
        <v>60</v>
      </c>
      <c r="D157" s="24" t="s">
        <v>11</v>
      </c>
    </row>
    <row r="158" spans="1:4" s="28" customFormat="1" ht="14.25" customHeight="1">
      <c r="A158" s="1" t="s">
        <v>967</v>
      </c>
      <c r="B158" s="3" t="s">
        <v>983</v>
      </c>
      <c r="C158" s="53">
        <v>84</v>
      </c>
      <c r="D158" s="24" t="s">
        <v>11</v>
      </c>
    </row>
    <row r="159" spans="1:4" s="28" customFormat="1" ht="14.25" hidden="1">
      <c r="A159" s="1" t="s">
        <v>968</v>
      </c>
      <c r="B159" s="3" t="s">
        <v>169</v>
      </c>
      <c r="C159" s="54">
        <v>176</v>
      </c>
      <c r="D159" s="30" t="s">
        <v>8</v>
      </c>
    </row>
    <row r="160" spans="1:4" s="28" customFormat="1" ht="14.25" hidden="1">
      <c r="A160" s="1" t="s">
        <v>969</v>
      </c>
      <c r="B160" s="3" t="s">
        <v>131</v>
      </c>
      <c r="C160" s="54">
        <v>120</v>
      </c>
      <c r="D160" s="24" t="s">
        <v>8</v>
      </c>
    </row>
    <row r="161" spans="1:4" s="28" customFormat="1" ht="14.25" hidden="1">
      <c r="A161" s="1" t="s">
        <v>970</v>
      </c>
      <c r="B161" s="3" t="s">
        <v>132</v>
      </c>
      <c r="C161" s="54">
        <v>12</v>
      </c>
      <c r="D161" s="24" t="s">
        <v>8</v>
      </c>
    </row>
    <row r="162" spans="1:4" s="28" customFormat="1" ht="14.25" hidden="1">
      <c r="A162" s="1" t="s">
        <v>971</v>
      </c>
      <c r="B162" s="3" t="s">
        <v>134</v>
      </c>
      <c r="C162" s="54">
        <v>7</v>
      </c>
      <c r="D162" s="30" t="s">
        <v>8</v>
      </c>
    </row>
    <row r="163" spans="1:4" s="28" customFormat="1" ht="15" customHeight="1">
      <c r="A163" s="1" t="s">
        <v>972</v>
      </c>
      <c r="B163" s="3" t="s">
        <v>987</v>
      </c>
      <c r="C163" s="53">
        <v>405</v>
      </c>
      <c r="D163" s="24" t="s">
        <v>11</v>
      </c>
    </row>
    <row r="164" spans="1:4" s="28" customFormat="1" ht="15" customHeight="1">
      <c r="A164" s="1" t="s">
        <v>973</v>
      </c>
      <c r="B164" s="3" t="s">
        <v>988</v>
      </c>
      <c r="C164" s="53">
        <v>135</v>
      </c>
      <c r="D164" s="24" t="s">
        <v>11</v>
      </c>
    </row>
    <row r="165" spans="1:4" s="28" customFormat="1" ht="26.25" customHeight="1">
      <c r="A165" s="1" t="s">
        <v>974</v>
      </c>
      <c r="B165" s="3" t="s">
        <v>986</v>
      </c>
      <c r="C165" s="53">
        <v>60</v>
      </c>
      <c r="D165" s="24" t="s">
        <v>11</v>
      </c>
    </row>
    <row r="166" spans="1:4" s="28" customFormat="1" ht="34.5" customHeight="1" hidden="1">
      <c r="A166" s="1" t="s">
        <v>975</v>
      </c>
      <c r="B166" s="3" t="s">
        <v>981</v>
      </c>
      <c r="C166" s="51">
        <v>21</v>
      </c>
      <c r="D166" s="30" t="s">
        <v>8</v>
      </c>
    </row>
    <row r="167" spans="1:4" s="28" customFormat="1" ht="15" customHeight="1" hidden="1">
      <c r="A167" s="1" t="s">
        <v>976</v>
      </c>
      <c r="B167" s="3" t="s">
        <v>982</v>
      </c>
      <c r="C167" s="51">
        <v>27</v>
      </c>
      <c r="D167" s="30" t="s">
        <v>8</v>
      </c>
    </row>
    <row r="168" spans="1:4" s="28" customFormat="1" ht="28.5" hidden="1">
      <c r="A168" s="1" t="s">
        <v>977</v>
      </c>
      <c r="B168" s="3" t="s">
        <v>146</v>
      </c>
      <c r="C168" s="51">
        <v>41</v>
      </c>
      <c r="D168" s="24" t="s">
        <v>8</v>
      </c>
    </row>
    <row r="169" spans="1:4" s="28" customFormat="1" ht="28.5" hidden="1">
      <c r="A169" s="1" t="s">
        <v>978</v>
      </c>
      <c r="B169" s="3" t="s">
        <v>147</v>
      </c>
      <c r="C169" s="51">
        <v>4</v>
      </c>
      <c r="D169" s="24" t="s">
        <v>8</v>
      </c>
    </row>
    <row r="170" spans="1:4" s="28" customFormat="1" ht="15" customHeight="1" hidden="1">
      <c r="A170" s="1" t="s">
        <v>979</v>
      </c>
      <c r="B170" s="3" t="s">
        <v>980</v>
      </c>
      <c r="C170" s="51">
        <v>10</v>
      </c>
      <c r="D170" s="24" t="s">
        <v>8</v>
      </c>
    </row>
    <row r="171" spans="1:4" s="28" customFormat="1" ht="15" hidden="1">
      <c r="A171" s="4">
        <v>4</v>
      </c>
      <c r="B171" s="21" t="s">
        <v>99</v>
      </c>
      <c r="C171" s="42"/>
      <c r="D171" s="22"/>
    </row>
    <row r="172" spans="1:4" s="28" customFormat="1" ht="15" hidden="1">
      <c r="A172" s="34" t="s">
        <v>96</v>
      </c>
      <c r="B172" s="9" t="s">
        <v>797</v>
      </c>
      <c r="C172" s="41"/>
      <c r="D172" s="11"/>
    </row>
    <row r="173" spans="1:4" s="28" customFormat="1" ht="30.75" customHeight="1" hidden="1">
      <c r="A173" s="1" t="s">
        <v>798</v>
      </c>
      <c r="B173" s="3" t="s">
        <v>991</v>
      </c>
      <c r="C173" s="31">
        <v>61</v>
      </c>
      <c r="D173" s="24" t="s">
        <v>11</v>
      </c>
    </row>
    <row r="174" spans="1:4" s="28" customFormat="1" ht="30.75" customHeight="1" hidden="1">
      <c r="A174" s="1" t="s">
        <v>799</v>
      </c>
      <c r="B174" s="3" t="s">
        <v>1020</v>
      </c>
      <c r="C174" s="51">
        <v>66</v>
      </c>
      <c r="D174" s="24" t="s">
        <v>8</v>
      </c>
    </row>
    <row r="175" spans="1:4" s="28" customFormat="1" ht="30.75" customHeight="1" hidden="1">
      <c r="A175" s="1" t="s">
        <v>800</v>
      </c>
      <c r="B175" s="3" t="s">
        <v>992</v>
      </c>
      <c r="C175" s="51">
        <v>20</v>
      </c>
      <c r="D175" s="24" t="s">
        <v>8</v>
      </c>
    </row>
    <row r="176" spans="1:4" s="28" customFormat="1" ht="30.75" customHeight="1" hidden="1">
      <c r="A176" s="1" t="s">
        <v>801</v>
      </c>
      <c r="B176" s="3" t="s">
        <v>791</v>
      </c>
      <c r="C176" s="51">
        <v>53</v>
      </c>
      <c r="D176" s="24" t="s">
        <v>8</v>
      </c>
    </row>
    <row r="177" spans="1:4" s="28" customFormat="1" ht="30.75" customHeight="1" hidden="1">
      <c r="A177" s="1" t="s">
        <v>802</v>
      </c>
      <c r="B177" s="3" t="s">
        <v>793</v>
      </c>
      <c r="C177" s="51">
        <v>8</v>
      </c>
      <c r="D177" s="24" t="s">
        <v>8</v>
      </c>
    </row>
    <row r="178" spans="1:4" s="28" customFormat="1" ht="30.75" customHeight="1" hidden="1">
      <c r="A178" s="1" t="s">
        <v>803</v>
      </c>
      <c r="B178" s="3" t="s">
        <v>993</v>
      </c>
      <c r="C178" s="51">
        <v>3</v>
      </c>
      <c r="D178" s="24" t="s">
        <v>8</v>
      </c>
    </row>
    <row r="179" spans="1:4" s="28" customFormat="1" ht="42.75" hidden="1">
      <c r="A179" s="1" t="s">
        <v>804</v>
      </c>
      <c r="B179" s="3" t="s">
        <v>994</v>
      </c>
      <c r="C179" s="51">
        <v>3</v>
      </c>
      <c r="D179" s="24" t="s">
        <v>8</v>
      </c>
    </row>
    <row r="180" spans="1:4" s="28" customFormat="1" ht="36" customHeight="1" hidden="1">
      <c r="A180" s="1" t="s">
        <v>805</v>
      </c>
      <c r="B180" s="3" t="s">
        <v>997</v>
      </c>
      <c r="C180" s="51">
        <v>115</v>
      </c>
      <c r="D180" s="24" t="s">
        <v>8</v>
      </c>
    </row>
    <row r="181" spans="1:4" s="28" customFormat="1" ht="30" customHeight="1" hidden="1">
      <c r="A181" s="1" t="s">
        <v>806</v>
      </c>
      <c r="B181" s="3" t="s">
        <v>995</v>
      </c>
      <c r="C181" s="51">
        <v>9</v>
      </c>
      <c r="D181" s="24" t="s">
        <v>8</v>
      </c>
    </row>
    <row r="182" spans="1:4" s="28" customFormat="1" ht="28.5" hidden="1">
      <c r="A182" s="1" t="s">
        <v>807</v>
      </c>
      <c r="B182" s="3" t="s">
        <v>996</v>
      </c>
      <c r="C182" s="51">
        <v>2</v>
      </c>
      <c r="D182" s="24" t="s">
        <v>8</v>
      </c>
    </row>
    <row r="183" spans="1:4" s="28" customFormat="1" ht="42.75" hidden="1">
      <c r="A183" s="1" t="s">
        <v>808</v>
      </c>
      <c r="B183" s="3" t="s">
        <v>853</v>
      </c>
      <c r="C183" s="51">
        <v>2</v>
      </c>
      <c r="D183" s="24" t="s">
        <v>8</v>
      </c>
    </row>
    <row r="184" spans="1:4" s="28" customFormat="1" ht="42.75" hidden="1">
      <c r="A184" s="1" t="s">
        <v>809</v>
      </c>
      <c r="B184" s="3" t="s">
        <v>998</v>
      </c>
      <c r="C184" s="51">
        <v>5</v>
      </c>
      <c r="D184" s="24" t="s">
        <v>8</v>
      </c>
    </row>
    <row r="185" spans="1:4" s="28" customFormat="1" ht="14.25" hidden="1">
      <c r="A185" s="1" t="s">
        <v>810</v>
      </c>
      <c r="B185" s="3" t="s">
        <v>999</v>
      </c>
      <c r="C185" s="31">
        <v>8</v>
      </c>
      <c r="D185" s="24" t="s">
        <v>11</v>
      </c>
    </row>
    <row r="186" spans="1:4" s="28" customFormat="1" ht="28.5" hidden="1">
      <c r="A186" s="1" t="s">
        <v>811</v>
      </c>
      <c r="B186" s="3" t="s">
        <v>1000</v>
      </c>
      <c r="C186" s="51">
        <v>117</v>
      </c>
      <c r="D186" s="24" t="s">
        <v>8</v>
      </c>
    </row>
    <row r="187" spans="1:4" s="28" customFormat="1" ht="28.5" hidden="1">
      <c r="A187" s="1" t="s">
        <v>812</v>
      </c>
      <c r="B187" s="3" t="s">
        <v>1001</v>
      </c>
      <c r="C187" s="51">
        <v>40</v>
      </c>
      <c r="D187" s="24" t="s">
        <v>8</v>
      </c>
    </row>
    <row r="188" spans="1:4" s="28" customFormat="1" ht="28.5" hidden="1">
      <c r="A188" s="1" t="s">
        <v>813</v>
      </c>
      <c r="B188" s="3" t="s">
        <v>1002</v>
      </c>
      <c r="C188" s="51">
        <v>16</v>
      </c>
      <c r="D188" s="24" t="s">
        <v>8</v>
      </c>
    </row>
    <row r="189" spans="1:4" s="28" customFormat="1" ht="28.5" hidden="1">
      <c r="A189" s="1" t="s">
        <v>814</v>
      </c>
      <c r="B189" s="3" t="s">
        <v>1003</v>
      </c>
      <c r="C189" s="51">
        <v>44</v>
      </c>
      <c r="D189" s="24" t="s">
        <v>8</v>
      </c>
    </row>
    <row r="190" spans="1:4" s="28" customFormat="1" ht="28.5" hidden="1">
      <c r="A190" s="1" t="s">
        <v>815</v>
      </c>
      <c r="B190" s="3" t="s">
        <v>1004</v>
      </c>
      <c r="C190" s="51">
        <v>25</v>
      </c>
      <c r="D190" s="24" t="s">
        <v>8</v>
      </c>
    </row>
    <row r="191" spans="1:4" s="28" customFormat="1" ht="42.75" hidden="1">
      <c r="A191" s="1" t="s">
        <v>816</v>
      </c>
      <c r="B191" s="3" t="s">
        <v>1005</v>
      </c>
      <c r="C191" s="51">
        <v>18</v>
      </c>
      <c r="D191" s="24" t="s">
        <v>8</v>
      </c>
    </row>
    <row r="192" spans="1:4" s="28" customFormat="1" ht="28.5" hidden="1">
      <c r="A192" s="1" t="s">
        <v>817</v>
      </c>
      <c r="B192" s="3" t="s">
        <v>1006</v>
      </c>
      <c r="C192" s="51">
        <v>29</v>
      </c>
      <c r="D192" s="24" t="s">
        <v>8</v>
      </c>
    </row>
    <row r="193" spans="1:4" s="28" customFormat="1" ht="28.5" hidden="1">
      <c r="A193" s="1" t="s">
        <v>818</v>
      </c>
      <c r="B193" s="3" t="s">
        <v>1007</v>
      </c>
      <c r="C193" s="51">
        <v>360</v>
      </c>
      <c r="D193" s="24" t="s">
        <v>8</v>
      </c>
    </row>
    <row r="194" spans="1:4" s="28" customFormat="1" ht="28.5" hidden="1">
      <c r="A194" s="1" t="s">
        <v>819</v>
      </c>
      <c r="B194" s="3" t="s">
        <v>1008</v>
      </c>
      <c r="C194" s="51">
        <v>11</v>
      </c>
      <c r="D194" s="24" t="s">
        <v>8</v>
      </c>
    </row>
    <row r="195" spans="1:4" s="28" customFormat="1" ht="42.75" hidden="1">
      <c r="A195" s="1" t="s">
        <v>820</v>
      </c>
      <c r="B195" s="3" t="s">
        <v>1009</v>
      </c>
      <c r="C195" s="51">
        <v>18</v>
      </c>
      <c r="D195" s="24" t="s">
        <v>8</v>
      </c>
    </row>
    <row r="196" spans="1:4" s="28" customFormat="1" ht="42.75" hidden="1">
      <c r="A196" s="1" t="s">
        <v>821</v>
      </c>
      <c r="B196" s="3" t="s">
        <v>1010</v>
      </c>
      <c r="C196" s="51">
        <v>4</v>
      </c>
      <c r="D196" s="24" t="s">
        <v>8</v>
      </c>
    </row>
    <row r="197" spans="1:4" s="28" customFormat="1" ht="28.5" hidden="1">
      <c r="A197" s="1" t="s">
        <v>822</v>
      </c>
      <c r="B197" s="3" t="s">
        <v>1011</v>
      </c>
      <c r="C197" s="51">
        <v>299</v>
      </c>
      <c r="D197" s="24" t="s">
        <v>8</v>
      </c>
    </row>
    <row r="198" spans="1:4" s="28" customFormat="1" ht="42.75" hidden="1">
      <c r="A198" s="1" t="s">
        <v>823</v>
      </c>
      <c r="B198" s="3" t="s">
        <v>1012</v>
      </c>
      <c r="C198" s="51">
        <v>8</v>
      </c>
      <c r="D198" s="24" t="s">
        <v>8</v>
      </c>
    </row>
    <row r="199" spans="1:4" s="28" customFormat="1" ht="28.5" hidden="1">
      <c r="A199" s="1" t="s">
        <v>824</v>
      </c>
      <c r="B199" s="3" t="s">
        <v>1015</v>
      </c>
      <c r="C199" s="51">
        <v>5</v>
      </c>
      <c r="D199" s="24" t="s">
        <v>8</v>
      </c>
    </row>
    <row r="200" spans="1:4" s="28" customFormat="1" ht="28.5" hidden="1">
      <c r="A200" s="1" t="s">
        <v>825</v>
      </c>
      <c r="B200" s="3" t="s">
        <v>1014</v>
      </c>
      <c r="C200" s="51">
        <v>1</v>
      </c>
      <c r="D200" s="24" t="s">
        <v>8</v>
      </c>
    </row>
    <row r="201" spans="1:4" s="28" customFormat="1" ht="28.5" hidden="1">
      <c r="A201" s="1" t="s">
        <v>826</v>
      </c>
      <c r="B201" s="3" t="s">
        <v>1013</v>
      </c>
      <c r="C201" s="51">
        <v>1</v>
      </c>
      <c r="D201" s="24" t="s">
        <v>8</v>
      </c>
    </row>
    <row r="202" spans="1:4" s="28" customFormat="1" ht="30" customHeight="1" hidden="1">
      <c r="A202" s="1" t="s">
        <v>827</v>
      </c>
      <c r="B202" s="3" t="s">
        <v>1017</v>
      </c>
      <c r="C202" s="51">
        <v>54</v>
      </c>
      <c r="D202" s="24" t="s">
        <v>8</v>
      </c>
    </row>
    <row r="203" spans="1:4" s="28" customFormat="1" ht="30" customHeight="1" hidden="1">
      <c r="A203" s="1" t="s">
        <v>828</v>
      </c>
      <c r="B203" s="3" t="s">
        <v>1018</v>
      </c>
      <c r="C203" s="51">
        <v>11</v>
      </c>
      <c r="D203" s="24" t="s">
        <v>8</v>
      </c>
    </row>
    <row r="204" spans="1:4" s="28" customFormat="1" ht="28.5" hidden="1">
      <c r="A204" s="1" t="s">
        <v>829</v>
      </c>
      <c r="B204" s="3" t="s">
        <v>792</v>
      </c>
      <c r="C204" s="51">
        <v>9</v>
      </c>
      <c r="D204" s="24" t="s">
        <v>8</v>
      </c>
    </row>
    <row r="205" spans="1:4" s="28" customFormat="1" ht="42.75" hidden="1">
      <c r="A205" s="1" t="s">
        <v>830</v>
      </c>
      <c r="B205" s="3" t="s">
        <v>1016</v>
      </c>
      <c r="C205" s="51">
        <v>64</v>
      </c>
      <c r="D205" s="24" t="s">
        <v>8</v>
      </c>
    </row>
    <row r="206" spans="1:4" s="28" customFormat="1" ht="43.5" customHeight="1" hidden="1">
      <c r="A206" s="1" t="s">
        <v>831</v>
      </c>
      <c r="B206" s="3" t="s">
        <v>848</v>
      </c>
      <c r="C206" s="51">
        <v>31</v>
      </c>
      <c r="D206" s="24" t="s">
        <v>8</v>
      </c>
    </row>
    <row r="207" spans="1:4" s="28" customFormat="1" ht="15" hidden="1">
      <c r="A207" s="34" t="s">
        <v>100</v>
      </c>
      <c r="B207" s="9" t="s">
        <v>954</v>
      </c>
      <c r="C207" s="41"/>
      <c r="D207" s="11"/>
    </row>
    <row r="208" spans="1:4" s="28" customFormat="1" ht="28.5" hidden="1">
      <c r="A208" s="1" t="s">
        <v>832</v>
      </c>
      <c r="B208" s="3" t="s">
        <v>856</v>
      </c>
      <c r="C208" s="51">
        <v>31</v>
      </c>
      <c r="D208" s="24" t="s">
        <v>8</v>
      </c>
    </row>
    <row r="209" spans="1:4" s="28" customFormat="1" ht="14.25" hidden="1">
      <c r="A209" s="1" t="s">
        <v>833</v>
      </c>
      <c r="B209" s="3" t="s">
        <v>1019</v>
      </c>
      <c r="C209" s="51">
        <v>16</v>
      </c>
      <c r="D209" s="24" t="s">
        <v>8</v>
      </c>
    </row>
    <row r="210" spans="1:4" s="28" customFormat="1" ht="14.25" hidden="1">
      <c r="A210" s="1" t="s">
        <v>834</v>
      </c>
      <c r="B210" s="3" t="s">
        <v>843</v>
      </c>
      <c r="C210" s="51">
        <v>43</v>
      </c>
      <c r="D210" s="24" t="s">
        <v>8</v>
      </c>
    </row>
    <row r="211" spans="1:4" s="28" customFormat="1" ht="14.25" hidden="1">
      <c r="A211" s="1" t="s">
        <v>835</v>
      </c>
      <c r="B211" s="3" t="s">
        <v>844</v>
      </c>
      <c r="C211" s="51">
        <v>6</v>
      </c>
      <c r="D211" s="24" t="s">
        <v>8</v>
      </c>
    </row>
    <row r="212" spans="1:4" s="28" customFormat="1" ht="14.25" hidden="1">
      <c r="A212" s="1" t="s">
        <v>836</v>
      </c>
      <c r="B212" s="3" t="s">
        <v>857</v>
      </c>
      <c r="C212" s="51">
        <v>35</v>
      </c>
      <c r="D212" s="24" t="s">
        <v>8</v>
      </c>
    </row>
    <row r="213" spans="1:4" s="28" customFormat="1" ht="28.5" hidden="1">
      <c r="A213" s="1" t="s">
        <v>837</v>
      </c>
      <c r="B213" s="3" t="s">
        <v>855</v>
      </c>
      <c r="C213" s="51">
        <v>4</v>
      </c>
      <c r="D213" s="24" t="s">
        <v>8</v>
      </c>
    </row>
    <row r="214" spans="1:4" s="28" customFormat="1" ht="14.25" hidden="1">
      <c r="A214" s="1" t="s">
        <v>838</v>
      </c>
      <c r="B214" s="3" t="s">
        <v>989</v>
      </c>
      <c r="C214" s="51">
        <v>4</v>
      </c>
      <c r="D214" s="24" t="s">
        <v>8</v>
      </c>
    </row>
    <row r="215" spans="1:4" s="28" customFormat="1" ht="14.25" hidden="1">
      <c r="A215" s="1" t="s">
        <v>839</v>
      </c>
      <c r="B215" s="3" t="s">
        <v>845</v>
      </c>
      <c r="C215" s="51">
        <f>C208</f>
        <v>31</v>
      </c>
      <c r="D215" s="24" t="s">
        <v>8</v>
      </c>
    </row>
    <row r="216" spans="1:4" s="28" customFormat="1" ht="14.25" hidden="1">
      <c r="A216" s="1" t="s">
        <v>840</v>
      </c>
      <c r="B216" s="3" t="s">
        <v>847</v>
      </c>
      <c r="C216" s="51">
        <f>C209</f>
        <v>16</v>
      </c>
      <c r="D216" s="24" t="s">
        <v>8</v>
      </c>
    </row>
    <row r="217" spans="1:4" s="28" customFormat="1" ht="14.25" hidden="1">
      <c r="A217" s="1" t="s">
        <v>841</v>
      </c>
      <c r="B217" s="3" t="s">
        <v>846</v>
      </c>
      <c r="C217" s="51">
        <f>C210+C211</f>
        <v>49</v>
      </c>
      <c r="D217" s="24" t="s">
        <v>8</v>
      </c>
    </row>
    <row r="218" spans="1:4" s="28" customFormat="1" ht="14.25" hidden="1">
      <c r="A218" s="1" t="s">
        <v>842</v>
      </c>
      <c r="B218" s="3" t="s">
        <v>854</v>
      </c>
      <c r="C218" s="51">
        <f>C212*2</f>
        <v>70</v>
      </c>
      <c r="D218" s="24" t="s">
        <v>8</v>
      </c>
    </row>
    <row r="219" spans="1:4" s="28" customFormat="1" ht="15" hidden="1">
      <c r="A219" s="4">
        <v>5</v>
      </c>
      <c r="B219" s="21" t="s">
        <v>191</v>
      </c>
      <c r="C219" s="42"/>
      <c r="D219" s="22"/>
    </row>
    <row r="220" spans="1:4" s="28" customFormat="1" ht="15" hidden="1">
      <c r="A220" s="34" t="s">
        <v>73</v>
      </c>
      <c r="B220" s="9" t="s">
        <v>955</v>
      </c>
      <c r="C220" s="41"/>
      <c r="D220" s="11"/>
    </row>
    <row r="221" spans="1:4" s="28" customFormat="1" ht="14.25" hidden="1">
      <c r="A221" s="1" t="s">
        <v>620</v>
      </c>
      <c r="B221" s="3" t="s">
        <v>1038</v>
      </c>
      <c r="C221" s="51">
        <v>1</v>
      </c>
      <c r="D221" s="30" t="s">
        <v>8</v>
      </c>
    </row>
    <row r="222" spans="1:4" s="28" customFormat="1" ht="14.25" hidden="1">
      <c r="A222" s="1" t="s">
        <v>621</v>
      </c>
      <c r="B222" s="3" t="s">
        <v>693</v>
      </c>
      <c r="C222" s="51">
        <v>1</v>
      </c>
      <c r="D222" s="30" t="s">
        <v>8</v>
      </c>
    </row>
    <row r="223" spans="1:4" s="28" customFormat="1" ht="14.25" hidden="1">
      <c r="A223" s="1" t="s">
        <v>622</v>
      </c>
      <c r="B223" s="3" t="s">
        <v>694</v>
      </c>
      <c r="C223" s="51">
        <v>1</v>
      </c>
      <c r="D223" s="30" t="s">
        <v>8</v>
      </c>
    </row>
    <row r="224" spans="1:4" s="28" customFormat="1" ht="14.25" hidden="1">
      <c r="A224" s="1" t="s">
        <v>623</v>
      </c>
      <c r="B224" s="3" t="s">
        <v>695</v>
      </c>
      <c r="C224" s="51">
        <v>1</v>
      </c>
      <c r="D224" s="30" t="s">
        <v>8</v>
      </c>
    </row>
    <row r="225" spans="1:4" s="28" customFormat="1" ht="14.25" hidden="1">
      <c r="A225" s="1" t="s">
        <v>624</v>
      </c>
      <c r="B225" s="3" t="s">
        <v>696</v>
      </c>
      <c r="C225" s="51">
        <v>1</v>
      </c>
      <c r="D225" s="30" t="s">
        <v>8</v>
      </c>
    </row>
    <row r="226" spans="1:4" s="28" customFormat="1" ht="14.25" hidden="1">
      <c r="A226" s="1" t="s">
        <v>625</v>
      </c>
      <c r="B226" s="3" t="s">
        <v>697</v>
      </c>
      <c r="C226" s="51">
        <v>1</v>
      </c>
      <c r="D226" s="30" t="s">
        <v>8</v>
      </c>
    </row>
    <row r="227" spans="1:4" s="28" customFormat="1" ht="14.25" hidden="1">
      <c r="A227" s="1" t="s">
        <v>626</v>
      </c>
      <c r="B227" s="3" t="s">
        <v>698</v>
      </c>
      <c r="C227" s="51">
        <v>1</v>
      </c>
      <c r="D227" s="30" t="s">
        <v>8</v>
      </c>
    </row>
    <row r="228" spans="1:4" s="28" customFormat="1" ht="14.25" hidden="1">
      <c r="A228" s="1" t="s">
        <v>627</v>
      </c>
      <c r="B228" s="3" t="s">
        <v>699</v>
      </c>
      <c r="C228" s="51">
        <v>1</v>
      </c>
      <c r="D228" s="30" t="s">
        <v>8</v>
      </c>
    </row>
    <row r="229" spans="1:4" s="28" customFormat="1" ht="14.25" hidden="1">
      <c r="A229" s="1" t="s">
        <v>628</v>
      </c>
      <c r="B229" s="3" t="s">
        <v>700</v>
      </c>
      <c r="C229" s="51">
        <v>1</v>
      </c>
      <c r="D229" s="30" t="s">
        <v>8</v>
      </c>
    </row>
    <row r="230" spans="1:4" s="28" customFormat="1" ht="14.25" hidden="1">
      <c r="A230" s="1" t="s">
        <v>629</v>
      </c>
      <c r="B230" s="3" t="s">
        <v>794</v>
      </c>
      <c r="C230" s="31">
        <v>39.1</v>
      </c>
      <c r="D230" s="30" t="s">
        <v>10</v>
      </c>
    </row>
    <row r="231" spans="1:4" s="28" customFormat="1" ht="14.25" hidden="1">
      <c r="A231" s="1" t="s">
        <v>630</v>
      </c>
      <c r="B231" s="3" t="s">
        <v>685</v>
      </c>
      <c r="C231" s="51">
        <v>8</v>
      </c>
      <c r="D231" s="30" t="s">
        <v>8</v>
      </c>
    </row>
    <row r="232" spans="1:4" s="28" customFormat="1" ht="14.25" hidden="1">
      <c r="A232" s="1" t="s">
        <v>631</v>
      </c>
      <c r="B232" s="3" t="s">
        <v>795</v>
      </c>
      <c r="C232" s="31">
        <v>0.2</v>
      </c>
      <c r="D232" s="30" t="s">
        <v>7</v>
      </c>
    </row>
    <row r="233" spans="1:4" s="28" customFormat="1" ht="14.25" hidden="1">
      <c r="A233" s="1" t="s">
        <v>632</v>
      </c>
      <c r="B233" s="3" t="s">
        <v>686</v>
      </c>
      <c r="C233" s="51">
        <v>3</v>
      </c>
      <c r="D233" s="30" t="s">
        <v>8</v>
      </c>
    </row>
    <row r="234" spans="1:4" s="28" customFormat="1" ht="14.25" hidden="1">
      <c r="A234" s="1" t="s">
        <v>633</v>
      </c>
      <c r="B234" s="3" t="s">
        <v>852</v>
      </c>
      <c r="C234" s="51">
        <v>5</v>
      </c>
      <c r="D234" s="30" t="s">
        <v>8</v>
      </c>
    </row>
    <row r="235" spans="1:4" s="28" customFormat="1" ht="14.25" hidden="1">
      <c r="A235" s="1" t="s">
        <v>634</v>
      </c>
      <c r="B235" s="3" t="s">
        <v>688</v>
      </c>
      <c r="C235" s="51">
        <f>SUM(C223:C229)*4</f>
        <v>28</v>
      </c>
      <c r="D235" s="30" t="s">
        <v>8</v>
      </c>
    </row>
    <row r="236" spans="1:4" s="28" customFormat="1" ht="14.25" hidden="1">
      <c r="A236" s="1" t="s">
        <v>635</v>
      </c>
      <c r="B236" s="3" t="s">
        <v>155</v>
      </c>
      <c r="C236" s="51">
        <f>(SUM(C223:C229)+C235)*4</f>
        <v>140</v>
      </c>
      <c r="D236" s="30" t="s">
        <v>8</v>
      </c>
    </row>
    <row r="237" spans="1:4" s="28" customFormat="1" ht="14.25" hidden="1">
      <c r="A237" s="1" t="s">
        <v>636</v>
      </c>
      <c r="B237" s="3" t="s">
        <v>1427</v>
      </c>
      <c r="C237" s="51">
        <f>C229*6</f>
        <v>6</v>
      </c>
      <c r="D237" s="24" t="s">
        <v>15</v>
      </c>
    </row>
    <row r="238" spans="1:4" s="28" customFormat="1" ht="14.25" hidden="1">
      <c r="A238" s="1" t="s">
        <v>637</v>
      </c>
      <c r="B238" s="3" t="s">
        <v>1426</v>
      </c>
      <c r="C238" s="51">
        <f>C228*6</f>
        <v>6</v>
      </c>
      <c r="D238" s="24" t="s">
        <v>15</v>
      </c>
    </row>
    <row r="239" spans="1:4" s="28" customFormat="1" ht="14.25" hidden="1">
      <c r="A239" s="1" t="s">
        <v>638</v>
      </c>
      <c r="B239" s="3" t="s">
        <v>1425</v>
      </c>
      <c r="C239" s="51">
        <f>(C223+C224+C225+C226+C227)*6</f>
        <v>30</v>
      </c>
      <c r="D239" s="30" t="s">
        <v>8</v>
      </c>
    </row>
    <row r="240" spans="1:4" s="28" customFormat="1" ht="14.25" hidden="1">
      <c r="A240" s="1" t="s">
        <v>639</v>
      </c>
      <c r="B240" s="3" t="s">
        <v>701</v>
      </c>
      <c r="C240" s="31">
        <f>1*1.8*0.8</f>
        <v>1.4400000000000002</v>
      </c>
      <c r="D240" s="30" t="s">
        <v>12</v>
      </c>
    </row>
    <row r="241" spans="1:4" s="28" customFormat="1" ht="14.25" hidden="1">
      <c r="A241" s="1" t="s">
        <v>640</v>
      </c>
      <c r="B241" s="3" t="s">
        <v>689</v>
      </c>
      <c r="C241" s="51">
        <v>21</v>
      </c>
      <c r="D241" s="30" t="s">
        <v>8</v>
      </c>
    </row>
    <row r="242" spans="1:4" s="28" customFormat="1" ht="14.25" hidden="1">
      <c r="A242" s="1" t="s">
        <v>641</v>
      </c>
      <c r="B242" s="3" t="s">
        <v>690</v>
      </c>
      <c r="C242" s="51">
        <v>1</v>
      </c>
      <c r="D242" s="24" t="s">
        <v>15</v>
      </c>
    </row>
    <row r="243" spans="1:4" s="28" customFormat="1" ht="14.25" hidden="1">
      <c r="A243" s="1" t="s">
        <v>642</v>
      </c>
      <c r="B243" s="3" t="s">
        <v>691</v>
      </c>
      <c r="C243" s="51">
        <v>1</v>
      </c>
      <c r="D243" s="24" t="s">
        <v>15</v>
      </c>
    </row>
    <row r="244" spans="1:4" s="28" customFormat="1" ht="14.25" hidden="1">
      <c r="A244" s="1" t="s">
        <v>643</v>
      </c>
      <c r="B244" s="3" t="s">
        <v>692</v>
      </c>
      <c r="C244" s="51">
        <v>1</v>
      </c>
      <c r="D244" s="24" t="s">
        <v>15</v>
      </c>
    </row>
    <row r="245" spans="1:4" s="28" customFormat="1" ht="14.25" hidden="1">
      <c r="A245" s="1" t="s">
        <v>644</v>
      </c>
      <c r="B245" s="3" t="s">
        <v>796</v>
      </c>
      <c r="C245" s="51">
        <v>1</v>
      </c>
      <c r="D245" s="30" t="s">
        <v>8</v>
      </c>
    </row>
    <row r="246" spans="1:4" s="28" customFormat="1" ht="15" hidden="1">
      <c r="A246" s="34" t="s">
        <v>74</v>
      </c>
      <c r="B246" s="9" t="s">
        <v>617</v>
      </c>
      <c r="C246" s="41"/>
      <c r="D246" s="11"/>
    </row>
    <row r="247" spans="1:4" s="28" customFormat="1" ht="14.25" hidden="1">
      <c r="A247" s="1" t="s">
        <v>645</v>
      </c>
      <c r="B247" s="3" t="s">
        <v>1039</v>
      </c>
      <c r="C247" s="31">
        <v>1</v>
      </c>
      <c r="D247" s="30" t="s">
        <v>8</v>
      </c>
    </row>
    <row r="248" spans="1:4" s="28" customFormat="1" ht="14.25" hidden="1">
      <c r="A248" s="1" t="s">
        <v>646</v>
      </c>
      <c r="B248" s="3" t="s">
        <v>684</v>
      </c>
      <c r="C248" s="51">
        <v>5</v>
      </c>
      <c r="D248" s="30" t="s">
        <v>8</v>
      </c>
    </row>
    <row r="249" spans="1:4" s="28" customFormat="1" ht="14.25" hidden="1">
      <c r="A249" s="1" t="s">
        <v>647</v>
      </c>
      <c r="B249" s="3" t="s">
        <v>1410</v>
      </c>
      <c r="C249" s="51">
        <v>1</v>
      </c>
      <c r="D249" s="30" t="s">
        <v>8</v>
      </c>
    </row>
    <row r="250" spans="1:4" s="28" customFormat="1" ht="14.25" hidden="1">
      <c r="A250" s="1" t="s">
        <v>648</v>
      </c>
      <c r="B250" s="3" t="s">
        <v>1412</v>
      </c>
      <c r="C250" s="51">
        <v>1</v>
      </c>
      <c r="D250" s="30" t="s">
        <v>8</v>
      </c>
    </row>
    <row r="251" spans="1:4" s="28" customFormat="1" ht="14.25" hidden="1">
      <c r="A251" s="1" t="s">
        <v>649</v>
      </c>
      <c r="B251" s="3" t="s">
        <v>1413</v>
      </c>
      <c r="C251" s="51">
        <v>1</v>
      </c>
      <c r="D251" s="30" t="s">
        <v>8</v>
      </c>
    </row>
    <row r="252" spans="1:4" s="28" customFormat="1" ht="14.25" hidden="1">
      <c r="A252" s="1" t="s">
        <v>650</v>
      </c>
      <c r="B252" s="3" t="s">
        <v>1414</v>
      </c>
      <c r="C252" s="51">
        <v>1</v>
      </c>
      <c r="D252" s="30" t="s">
        <v>8</v>
      </c>
    </row>
    <row r="253" spans="1:4" s="28" customFormat="1" ht="14.25" hidden="1">
      <c r="A253" s="1" t="s">
        <v>651</v>
      </c>
      <c r="B253" s="3" t="s">
        <v>1415</v>
      </c>
      <c r="C253" s="51">
        <v>3</v>
      </c>
      <c r="D253" s="30" t="s">
        <v>8</v>
      </c>
    </row>
    <row r="254" spans="1:4" s="28" customFormat="1" ht="14.25" hidden="1">
      <c r="A254" s="1" t="s">
        <v>652</v>
      </c>
      <c r="B254" s="3" t="s">
        <v>1416</v>
      </c>
      <c r="C254" s="51">
        <v>3</v>
      </c>
      <c r="D254" s="30" t="s">
        <v>8</v>
      </c>
    </row>
    <row r="255" spans="1:4" s="28" customFormat="1" ht="14.25" hidden="1">
      <c r="A255" s="1" t="s">
        <v>653</v>
      </c>
      <c r="B255" s="3" t="s">
        <v>1417</v>
      </c>
      <c r="C255" s="51">
        <v>2</v>
      </c>
      <c r="D255" s="30" t="s">
        <v>8</v>
      </c>
    </row>
    <row r="256" spans="1:4" s="28" customFormat="1" ht="14.25" hidden="1">
      <c r="A256" s="1" t="s">
        <v>654</v>
      </c>
      <c r="B256" s="3" t="s">
        <v>1411</v>
      </c>
      <c r="C256" s="51">
        <v>11</v>
      </c>
      <c r="D256" s="30" t="s">
        <v>8</v>
      </c>
    </row>
    <row r="257" spans="1:4" s="28" customFormat="1" ht="14.25" hidden="1">
      <c r="A257" s="1" t="s">
        <v>655</v>
      </c>
      <c r="B257" s="3" t="s">
        <v>1418</v>
      </c>
      <c r="C257" s="51">
        <v>5</v>
      </c>
      <c r="D257" s="30" t="s">
        <v>8</v>
      </c>
    </row>
    <row r="258" spans="1:4" s="28" customFormat="1" ht="14.25" hidden="1">
      <c r="A258" s="1" t="s">
        <v>656</v>
      </c>
      <c r="B258" s="3" t="s">
        <v>1419</v>
      </c>
      <c r="C258" s="51">
        <v>5</v>
      </c>
      <c r="D258" s="30" t="s">
        <v>8</v>
      </c>
    </row>
    <row r="259" spans="1:4" s="28" customFormat="1" ht="14.25" hidden="1">
      <c r="A259" s="1" t="s">
        <v>657</v>
      </c>
      <c r="B259" s="3" t="s">
        <v>1420</v>
      </c>
      <c r="C259" s="51">
        <v>1</v>
      </c>
      <c r="D259" s="30" t="s">
        <v>8</v>
      </c>
    </row>
    <row r="260" spans="1:4" s="28" customFormat="1" ht="14.25" hidden="1">
      <c r="A260" s="1" t="s">
        <v>658</v>
      </c>
      <c r="B260" s="3" t="s">
        <v>1421</v>
      </c>
      <c r="C260" s="51">
        <v>1</v>
      </c>
      <c r="D260" s="30" t="s">
        <v>8</v>
      </c>
    </row>
    <row r="261" spans="1:4" s="28" customFormat="1" ht="14.25" hidden="1">
      <c r="A261" s="1" t="s">
        <v>659</v>
      </c>
      <c r="B261" s="3" t="s">
        <v>794</v>
      </c>
      <c r="C261" s="31">
        <v>304.4</v>
      </c>
      <c r="D261" s="30" t="s">
        <v>10</v>
      </c>
    </row>
    <row r="262" spans="1:4" s="28" customFormat="1" ht="14.25" hidden="1">
      <c r="A262" s="1" t="s">
        <v>660</v>
      </c>
      <c r="B262" s="3" t="s">
        <v>685</v>
      </c>
      <c r="C262" s="51">
        <v>12</v>
      </c>
      <c r="D262" s="30" t="s">
        <v>8</v>
      </c>
    </row>
    <row r="263" spans="1:4" s="28" customFormat="1" ht="14.25" hidden="1">
      <c r="A263" s="1" t="s">
        <v>661</v>
      </c>
      <c r="B263" s="3" t="s">
        <v>795</v>
      </c>
      <c r="C263" s="31">
        <v>0.8</v>
      </c>
      <c r="D263" s="30" t="s">
        <v>7</v>
      </c>
    </row>
    <row r="264" spans="1:4" s="28" customFormat="1" ht="14.25" hidden="1">
      <c r="A264" s="1" t="s">
        <v>662</v>
      </c>
      <c r="B264" s="3" t="s">
        <v>686</v>
      </c>
      <c r="C264" s="51">
        <v>6</v>
      </c>
      <c r="D264" s="30" t="s">
        <v>8</v>
      </c>
    </row>
    <row r="265" spans="1:4" s="28" customFormat="1" ht="14.25" hidden="1">
      <c r="A265" s="1" t="s">
        <v>663</v>
      </c>
      <c r="B265" s="3" t="s">
        <v>687</v>
      </c>
      <c r="C265" s="51">
        <v>10</v>
      </c>
      <c r="D265" s="30" t="s">
        <v>8</v>
      </c>
    </row>
    <row r="266" spans="1:4" s="28" customFormat="1" ht="14.25" hidden="1">
      <c r="A266" s="1" t="s">
        <v>664</v>
      </c>
      <c r="B266" s="3" t="s">
        <v>688</v>
      </c>
      <c r="C266" s="51">
        <f>SUM(C249:C260)*4</f>
        <v>140</v>
      </c>
      <c r="D266" s="30" t="s">
        <v>8</v>
      </c>
    </row>
    <row r="267" spans="1:4" s="28" customFormat="1" ht="14.25" hidden="1">
      <c r="A267" s="1" t="s">
        <v>665</v>
      </c>
      <c r="B267" s="3" t="s">
        <v>155</v>
      </c>
      <c r="C267" s="51">
        <f>(SUM(C260:C260)+C266)*4</f>
        <v>564</v>
      </c>
      <c r="D267" s="30" t="s">
        <v>8</v>
      </c>
    </row>
    <row r="268" spans="1:4" s="28" customFormat="1" ht="14.25" hidden="1">
      <c r="A268" s="1" t="s">
        <v>666</v>
      </c>
      <c r="B268" s="3" t="s">
        <v>1394</v>
      </c>
      <c r="C268" s="51">
        <f>C260*6</f>
        <v>6</v>
      </c>
      <c r="D268" s="24" t="s">
        <v>15</v>
      </c>
    </row>
    <row r="269" spans="1:4" s="28" customFormat="1" ht="14.25" hidden="1">
      <c r="A269" s="1" t="s">
        <v>667</v>
      </c>
      <c r="B269" s="3" t="s">
        <v>1395</v>
      </c>
      <c r="C269" s="51">
        <f>C259*6</f>
        <v>6</v>
      </c>
      <c r="D269" s="24" t="s">
        <v>15</v>
      </c>
    </row>
    <row r="270" spans="1:4" s="28" customFormat="1" ht="14.25" hidden="1">
      <c r="A270" s="1" t="s">
        <v>668</v>
      </c>
      <c r="B270" s="3" t="s">
        <v>1396</v>
      </c>
      <c r="C270" s="51">
        <f>C258*6</f>
        <v>30</v>
      </c>
      <c r="D270" s="24" t="s">
        <v>15</v>
      </c>
    </row>
    <row r="271" spans="1:4" s="28" customFormat="1" ht="14.25" hidden="1">
      <c r="A271" s="1" t="s">
        <v>669</v>
      </c>
      <c r="B271" s="3" t="s">
        <v>1397</v>
      </c>
      <c r="C271" s="51">
        <f>C257*6</f>
        <v>30</v>
      </c>
      <c r="D271" s="24" t="s">
        <v>15</v>
      </c>
    </row>
    <row r="272" spans="1:4" s="28" customFormat="1" ht="14.25" hidden="1">
      <c r="A272" s="1" t="s">
        <v>670</v>
      </c>
      <c r="B272" s="3" t="s">
        <v>1398</v>
      </c>
      <c r="C272" s="51">
        <f>C256*6</f>
        <v>66</v>
      </c>
      <c r="D272" s="24" t="s">
        <v>15</v>
      </c>
    </row>
    <row r="273" spans="1:4" s="28" customFormat="1" ht="14.25" hidden="1">
      <c r="A273" s="1" t="s">
        <v>671</v>
      </c>
      <c r="B273" s="3" t="s">
        <v>1425</v>
      </c>
      <c r="C273" s="51">
        <f>(C255+C254+C253+C250+C251+C252+C249+C250)*6</f>
        <v>78</v>
      </c>
      <c r="D273" s="30" t="s">
        <v>8</v>
      </c>
    </row>
    <row r="274" spans="1:4" s="28" customFormat="1" ht="14.25" hidden="1">
      <c r="A274" s="1" t="s">
        <v>672</v>
      </c>
      <c r="B274" s="3" t="s">
        <v>701</v>
      </c>
      <c r="C274" s="31">
        <f>5*1.8*0.8</f>
        <v>7.2</v>
      </c>
      <c r="D274" s="30" t="s">
        <v>12</v>
      </c>
    </row>
    <row r="275" spans="1:4" s="28" customFormat="1" ht="14.25" hidden="1">
      <c r="A275" s="1" t="s">
        <v>673</v>
      </c>
      <c r="B275" s="3" t="s">
        <v>689</v>
      </c>
      <c r="C275" s="51">
        <v>51</v>
      </c>
      <c r="D275" s="30" t="s">
        <v>8</v>
      </c>
    </row>
    <row r="276" spans="1:4" s="28" customFormat="1" ht="14.25" hidden="1">
      <c r="A276" s="1" t="s">
        <v>674</v>
      </c>
      <c r="B276" s="3" t="s">
        <v>690</v>
      </c>
      <c r="C276" s="51">
        <v>1</v>
      </c>
      <c r="D276" s="24" t="s">
        <v>15</v>
      </c>
    </row>
    <row r="277" spans="1:4" s="28" customFormat="1" ht="14.25" hidden="1">
      <c r="A277" s="1" t="s">
        <v>675</v>
      </c>
      <c r="B277" s="3" t="s">
        <v>691</v>
      </c>
      <c r="C277" s="51">
        <v>1</v>
      </c>
      <c r="D277" s="24" t="s">
        <v>15</v>
      </c>
    </row>
    <row r="278" spans="1:4" s="28" customFormat="1" ht="14.25" hidden="1">
      <c r="A278" s="1" t="s">
        <v>676</v>
      </c>
      <c r="B278" s="3" t="s">
        <v>692</v>
      </c>
      <c r="C278" s="51">
        <v>1</v>
      </c>
      <c r="D278" s="24" t="s">
        <v>15</v>
      </c>
    </row>
    <row r="279" spans="1:4" s="28" customFormat="1" ht="14.25" hidden="1">
      <c r="A279" s="1" t="s">
        <v>677</v>
      </c>
      <c r="B279" s="3" t="s">
        <v>796</v>
      </c>
      <c r="C279" s="51">
        <v>1</v>
      </c>
      <c r="D279" s="30" t="s">
        <v>8</v>
      </c>
    </row>
    <row r="280" spans="1:4" s="28" customFormat="1" ht="15" hidden="1">
      <c r="A280" s="34" t="s">
        <v>75</v>
      </c>
      <c r="B280" s="9" t="s">
        <v>618</v>
      </c>
      <c r="C280" s="41"/>
      <c r="D280" s="11"/>
    </row>
    <row r="281" spans="1:4" s="28" customFormat="1" ht="15" hidden="1">
      <c r="A281" s="34" t="s">
        <v>261</v>
      </c>
      <c r="B281" s="9" t="s">
        <v>192</v>
      </c>
      <c r="C281" s="41"/>
      <c r="D281" s="11"/>
    </row>
    <row r="282" spans="1:4" s="28" customFormat="1" ht="28.5" hidden="1">
      <c r="A282" s="1" t="s">
        <v>263</v>
      </c>
      <c r="B282" s="19" t="s">
        <v>785</v>
      </c>
      <c r="C282" s="52">
        <v>1</v>
      </c>
      <c r="D282" s="18" t="s">
        <v>8</v>
      </c>
    </row>
    <row r="283" spans="1:4" s="28" customFormat="1" ht="14.25" hidden="1">
      <c r="A283" s="1" t="s">
        <v>264</v>
      </c>
      <c r="B283" s="19" t="s">
        <v>217</v>
      </c>
      <c r="C283" s="52">
        <v>1</v>
      </c>
      <c r="D283" s="30" t="s">
        <v>8</v>
      </c>
    </row>
    <row r="284" spans="1:4" s="28" customFormat="1" ht="28.5" hidden="1">
      <c r="A284" s="1" t="s">
        <v>265</v>
      </c>
      <c r="B284" s="19" t="s">
        <v>767</v>
      </c>
      <c r="C284" s="52">
        <v>1</v>
      </c>
      <c r="D284" s="18" t="s">
        <v>8</v>
      </c>
    </row>
    <row r="285" spans="1:4" s="28" customFormat="1" ht="28.5" hidden="1">
      <c r="A285" s="1" t="s">
        <v>266</v>
      </c>
      <c r="B285" s="19" t="s">
        <v>768</v>
      </c>
      <c r="C285" s="52">
        <v>4</v>
      </c>
      <c r="D285" s="18" t="s">
        <v>8</v>
      </c>
    </row>
    <row r="286" spans="1:4" s="28" customFormat="1" ht="14.25" hidden="1">
      <c r="A286" s="1" t="s">
        <v>267</v>
      </c>
      <c r="B286" s="19" t="s">
        <v>193</v>
      </c>
      <c r="C286" s="52">
        <v>1</v>
      </c>
      <c r="D286" s="24" t="s">
        <v>8</v>
      </c>
    </row>
    <row r="287" spans="1:4" s="28" customFormat="1" ht="14.25" hidden="1">
      <c r="A287" s="1" t="s">
        <v>268</v>
      </c>
      <c r="B287" s="19" t="s">
        <v>194</v>
      </c>
      <c r="C287" s="52">
        <v>2</v>
      </c>
      <c r="D287" s="24" t="s">
        <v>8</v>
      </c>
    </row>
    <row r="288" spans="1:4" s="28" customFormat="1" ht="14.25" hidden="1">
      <c r="A288" s="1" t="s">
        <v>269</v>
      </c>
      <c r="B288" s="19" t="s">
        <v>195</v>
      </c>
      <c r="C288" s="52">
        <v>3</v>
      </c>
      <c r="D288" s="18" t="s">
        <v>8</v>
      </c>
    </row>
    <row r="289" spans="1:4" s="28" customFormat="1" ht="14.25" hidden="1">
      <c r="A289" s="1" t="s">
        <v>270</v>
      </c>
      <c r="B289" s="19" t="s">
        <v>196</v>
      </c>
      <c r="C289" s="52">
        <v>6</v>
      </c>
      <c r="D289" s="24" t="s">
        <v>8</v>
      </c>
    </row>
    <row r="290" spans="1:4" s="28" customFormat="1" ht="14.25" hidden="1">
      <c r="A290" s="1" t="s">
        <v>271</v>
      </c>
      <c r="B290" s="19" t="s">
        <v>197</v>
      </c>
      <c r="C290" s="52">
        <v>5</v>
      </c>
      <c r="D290" s="18" t="s">
        <v>8</v>
      </c>
    </row>
    <row r="291" spans="1:4" s="28" customFormat="1" ht="15" hidden="1">
      <c r="A291" s="34" t="s">
        <v>262</v>
      </c>
      <c r="B291" s="9" t="s">
        <v>198</v>
      </c>
      <c r="C291" s="41"/>
      <c r="D291" s="11"/>
    </row>
    <row r="292" spans="1:4" s="28" customFormat="1" ht="28.5" hidden="1">
      <c r="A292" s="1" t="s">
        <v>272</v>
      </c>
      <c r="B292" s="19" t="s">
        <v>787</v>
      </c>
      <c r="C292" s="52">
        <v>1</v>
      </c>
      <c r="D292" s="18" t="s">
        <v>8</v>
      </c>
    </row>
    <row r="293" spans="1:4" s="28" customFormat="1" ht="14.25" hidden="1">
      <c r="A293" s="1" t="s">
        <v>273</v>
      </c>
      <c r="B293" s="19" t="s">
        <v>202</v>
      </c>
      <c r="C293" s="52">
        <v>1</v>
      </c>
      <c r="D293" s="24" t="s">
        <v>8</v>
      </c>
    </row>
    <row r="294" spans="1:4" s="28" customFormat="1" ht="28.5" hidden="1">
      <c r="A294" s="1" t="s">
        <v>274</v>
      </c>
      <c r="B294" s="19" t="s">
        <v>767</v>
      </c>
      <c r="C294" s="52">
        <v>1</v>
      </c>
      <c r="D294" s="18" t="s">
        <v>8</v>
      </c>
    </row>
    <row r="295" spans="1:4" s="28" customFormat="1" ht="28.5" hidden="1">
      <c r="A295" s="1" t="s">
        <v>275</v>
      </c>
      <c r="B295" s="19" t="s">
        <v>768</v>
      </c>
      <c r="C295" s="52">
        <v>4</v>
      </c>
      <c r="D295" s="18" t="s">
        <v>8</v>
      </c>
    </row>
    <row r="296" spans="1:4" s="28" customFormat="1" ht="14.25" hidden="1">
      <c r="A296" s="1" t="s">
        <v>276</v>
      </c>
      <c r="B296" s="19" t="s">
        <v>199</v>
      </c>
      <c r="C296" s="52">
        <v>1</v>
      </c>
      <c r="D296" s="24" t="s">
        <v>8</v>
      </c>
    </row>
    <row r="297" spans="1:4" s="28" customFormat="1" ht="14.25" hidden="1">
      <c r="A297" s="1" t="s">
        <v>277</v>
      </c>
      <c r="B297" s="19" t="s">
        <v>195</v>
      </c>
      <c r="C297" s="52">
        <v>1</v>
      </c>
      <c r="D297" s="18" t="s">
        <v>8</v>
      </c>
    </row>
    <row r="298" spans="1:4" s="28" customFormat="1" ht="14.25" hidden="1">
      <c r="A298" s="1" t="s">
        <v>278</v>
      </c>
      <c r="B298" s="19" t="s">
        <v>196</v>
      </c>
      <c r="C298" s="52">
        <v>2</v>
      </c>
      <c r="D298" s="24" t="s">
        <v>8</v>
      </c>
    </row>
    <row r="299" spans="1:4" s="28" customFormat="1" ht="14.25" hidden="1">
      <c r="A299" s="1" t="s">
        <v>279</v>
      </c>
      <c r="B299" s="19" t="s">
        <v>197</v>
      </c>
      <c r="C299" s="52">
        <v>10</v>
      </c>
      <c r="D299" s="18" t="s">
        <v>8</v>
      </c>
    </row>
    <row r="300" spans="1:4" s="28" customFormat="1" ht="15" hidden="1">
      <c r="A300" s="34" t="s">
        <v>280</v>
      </c>
      <c r="B300" s="9" t="s">
        <v>200</v>
      </c>
      <c r="C300" s="41"/>
      <c r="D300" s="11"/>
    </row>
    <row r="301" spans="1:4" s="28" customFormat="1" ht="28.5" hidden="1">
      <c r="A301" s="1" t="s">
        <v>281</v>
      </c>
      <c r="B301" s="19" t="s">
        <v>787</v>
      </c>
      <c r="C301" s="52">
        <v>1</v>
      </c>
      <c r="D301" s="18" t="s">
        <v>8</v>
      </c>
    </row>
    <row r="302" spans="1:4" s="28" customFormat="1" ht="14.25" hidden="1">
      <c r="A302" s="1" t="s">
        <v>282</v>
      </c>
      <c r="B302" s="19" t="s">
        <v>193</v>
      </c>
      <c r="C302" s="52">
        <v>1</v>
      </c>
      <c r="D302" s="24" t="s">
        <v>8</v>
      </c>
    </row>
    <row r="303" spans="1:4" s="28" customFormat="1" ht="28.5" hidden="1">
      <c r="A303" s="1" t="s">
        <v>283</v>
      </c>
      <c r="B303" s="19" t="s">
        <v>769</v>
      </c>
      <c r="C303" s="52">
        <v>1</v>
      </c>
      <c r="D303" s="18" t="s">
        <v>8</v>
      </c>
    </row>
    <row r="304" spans="1:4" s="28" customFormat="1" ht="28.5" hidden="1">
      <c r="A304" s="1" t="s">
        <v>284</v>
      </c>
      <c r="B304" s="19" t="s">
        <v>768</v>
      </c>
      <c r="C304" s="52">
        <v>4</v>
      </c>
      <c r="D304" s="18" t="s">
        <v>8</v>
      </c>
    </row>
    <row r="305" spans="1:4" s="28" customFormat="1" ht="14.25" hidden="1">
      <c r="A305" s="1" t="s">
        <v>285</v>
      </c>
      <c r="B305" s="19" t="s">
        <v>195</v>
      </c>
      <c r="C305" s="52">
        <v>1</v>
      </c>
      <c r="D305" s="18" t="s">
        <v>8</v>
      </c>
    </row>
    <row r="306" spans="1:4" s="28" customFormat="1" ht="14.25" hidden="1">
      <c r="A306" s="1" t="s">
        <v>286</v>
      </c>
      <c r="B306" s="19" t="s">
        <v>196</v>
      </c>
      <c r="C306" s="52">
        <v>2</v>
      </c>
      <c r="D306" s="24" t="s">
        <v>8</v>
      </c>
    </row>
    <row r="307" spans="1:4" s="28" customFormat="1" ht="14.25" hidden="1">
      <c r="A307" s="1" t="s">
        <v>287</v>
      </c>
      <c r="B307" s="19" t="s">
        <v>197</v>
      </c>
      <c r="C307" s="52">
        <v>11</v>
      </c>
      <c r="D307" s="18" t="s">
        <v>8</v>
      </c>
    </row>
    <row r="308" spans="1:4" s="28" customFormat="1" ht="15" hidden="1">
      <c r="A308" s="34" t="s">
        <v>288</v>
      </c>
      <c r="B308" s="9" t="s">
        <v>201</v>
      </c>
      <c r="C308" s="41"/>
      <c r="D308" s="11"/>
    </row>
    <row r="309" spans="1:4" s="28" customFormat="1" ht="28.5" hidden="1">
      <c r="A309" s="1" t="s">
        <v>289</v>
      </c>
      <c r="B309" s="19" t="s">
        <v>787</v>
      </c>
      <c r="C309" s="52">
        <v>1</v>
      </c>
      <c r="D309" s="18" t="s">
        <v>8</v>
      </c>
    </row>
    <row r="310" spans="1:4" s="28" customFormat="1" ht="14.25" hidden="1">
      <c r="A310" s="1" t="s">
        <v>290</v>
      </c>
      <c r="B310" s="19" t="s">
        <v>202</v>
      </c>
      <c r="C310" s="52">
        <v>1</v>
      </c>
      <c r="D310" s="24" t="s">
        <v>8</v>
      </c>
    </row>
    <row r="311" spans="1:4" s="28" customFormat="1" ht="28.5" hidden="1">
      <c r="A311" s="1" t="s">
        <v>291</v>
      </c>
      <c r="B311" s="19" t="s">
        <v>767</v>
      </c>
      <c r="C311" s="52">
        <v>1</v>
      </c>
      <c r="D311" s="18" t="s">
        <v>8</v>
      </c>
    </row>
    <row r="312" spans="1:4" s="28" customFormat="1" ht="28.5" hidden="1">
      <c r="A312" s="1" t="s">
        <v>292</v>
      </c>
      <c r="B312" s="19" t="s">
        <v>768</v>
      </c>
      <c r="C312" s="52">
        <v>4</v>
      </c>
      <c r="D312" s="18" t="s">
        <v>8</v>
      </c>
    </row>
    <row r="313" spans="1:4" s="28" customFormat="1" ht="14.25" hidden="1">
      <c r="A313" s="1" t="s">
        <v>293</v>
      </c>
      <c r="B313" s="19" t="s">
        <v>199</v>
      </c>
      <c r="C313" s="52">
        <v>1</v>
      </c>
      <c r="D313" s="24" t="s">
        <v>8</v>
      </c>
    </row>
    <row r="314" spans="1:4" s="28" customFormat="1" ht="14.25" hidden="1">
      <c r="A314" s="1" t="s">
        <v>294</v>
      </c>
      <c r="B314" s="19" t="s">
        <v>203</v>
      </c>
      <c r="C314" s="52">
        <v>1</v>
      </c>
      <c r="D314" s="24" t="s">
        <v>8</v>
      </c>
    </row>
    <row r="315" spans="1:4" s="28" customFormat="1" ht="14.25" hidden="1">
      <c r="A315" s="1" t="s">
        <v>295</v>
      </c>
      <c r="B315" s="19" t="s">
        <v>196</v>
      </c>
      <c r="C315" s="52">
        <v>3</v>
      </c>
      <c r="D315" s="24" t="s">
        <v>8</v>
      </c>
    </row>
    <row r="316" spans="1:4" s="28" customFormat="1" ht="14.25" hidden="1">
      <c r="A316" s="1" t="s">
        <v>1024</v>
      </c>
      <c r="B316" s="19" t="s">
        <v>197</v>
      </c>
      <c r="C316" s="52">
        <v>8</v>
      </c>
      <c r="D316" s="18" t="s">
        <v>8</v>
      </c>
    </row>
    <row r="317" spans="1:4" s="28" customFormat="1" ht="15" hidden="1">
      <c r="A317" s="34" t="s">
        <v>296</v>
      </c>
      <c r="B317" s="9" t="s">
        <v>204</v>
      </c>
      <c r="C317" s="41"/>
      <c r="D317" s="11"/>
    </row>
    <row r="318" spans="1:4" s="28" customFormat="1" ht="28.5" hidden="1">
      <c r="A318" s="1" t="s">
        <v>297</v>
      </c>
      <c r="B318" s="19" t="s">
        <v>782</v>
      </c>
      <c r="C318" s="52">
        <v>1</v>
      </c>
      <c r="D318" s="18" t="s">
        <v>8</v>
      </c>
    </row>
    <row r="319" spans="1:4" s="28" customFormat="1" ht="14.25" hidden="1">
      <c r="A319" s="1" t="s">
        <v>298</v>
      </c>
      <c r="B319" s="19" t="s">
        <v>205</v>
      </c>
      <c r="C319" s="52">
        <v>1</v>
      </c>
      <c r="D319" s="24" t="s">
        <v>8</v>
      </c>
    </row>
    <row r="320" spans="1:4" s="28" customFormat="1" ht="28.5" hidden="1">
      <c r="A320" s="1" t="s">
        <v>299</v>
      </c>
      <c r="B320" s="19" t="s">
        <v>769</v>
      </c>
      <c r="C320" s="52">
        <v>1</v>
      </c>
      <c r="D320" s="18" t="s">
        <v>8</v>
      </c>
    </row>
    <row r="321" spans="1:4" s="28" customFormat="1" ht="28.5" hidden="1">
      <c r="A321" s="1" t="s">
        <v>300</v>
      </c>
      <c r="B321" s="19" t="s">
        <v>768</v>
      </c>
      <c r="C321" s="52">
        <v>4</v>
      </c>
      <c r="D321" s="18" t="s">
        <v>8</v>
      </c>
    </row>
    <row r="322" spans="1:4" s="28" customFormat="1" ht="14.25" hidden="1">
      <c r="A322" s="1" t="s">
        <v>301</v>
      </c>
      <c r="B322" s="19" t="s">
        <v>195</v>
      </c>
      <c r="C322" s="52">
        <v>3</v>
      </c>
      <c r="D322" s="18" t="s">
        <v>8</v>
      </c>
    </row>
    <row r="323" spans="1:4" s="28" customFormat="1" ht="14.25" hidden="1">
      <c r="A323" s="1" t="s">
        <v>302</v>
      </c>
      <c r="B323" s="19" t="s">
        <v>206</v>
      </c>
      <c r="C323" s="52">
        <v>1</v>
      </c>
      <c r="D323" s="24" t="s">
        <v>8</v>
      </c>
    </row>
    <row r="324" spans="1:4" s="28" customFormat="1" ht="14.25" hidden="1">
      <c r="A324" s="1" t="s">
        <v>303</v>
      </c>
      <c r="B324" s="19" t="s">
        <v>196</v>
      </c>
      <c r="C324" s="52">
        <v>2</v>
      </c>
      <c r="D324" s="24" t="s">
        <v>8</v>
      </c>
    </row>
    <row r="325" spans="1:4" s="28" customFormat="1" ht="14.25" hidden="1">
      <c r="A325" s="1" t="s">
        <v>304</v>
      </c>
      <c r="B325" s="19" t="s">
        <v>197</v>
      </c>
      <c r="C325" s="52">
        <v>3</v>
      </c>
      <c r="D325" s="18" t="s">
        <v>8</v>
      </c>
    </row>
    <row r="326" spans="1:4" s="28" customFormat="1" ht="15" hidden="1">
      <c r="A326" s="34" t="s">
        <v>305</v>
      </c>
      <c r="B326" s="9" t="s">
        <v>207</v>
      </c>
      <c r="C326" s="41"/>
      <c r="D326" s="11"/>
    </row>
    <row r="327" spans="1:4" s="28" customFormat="1" ht="28.5" hidden="1">
      <c r="A327" s="1" t="s">
        <v>306</v>
      </c>
      <c r="B327" s="19" t="s">
        <v>782</v>
      </c>
      <c r="C327" s="52">
        <v>1</v>
      </c>
      <c r="D327" s="18" t="s">
        <v>8</v>
      </c>
    </row>
    <row r="328" spans="1:4" s="28" customFormat="1" ht="14.25" hidden="1">
      <c r="A328" s="1" t="s">
        <v>307</v>
      </c>
      <c r="B328" s="19" t="s">
        <v>208</v>
      </c>
      <c r="C328" s="52">
        <v>1</v>
      </c>
      <c r="D328" s="18" t="s">
        <v>8</v>
      </c>
    </row>
    <row r="329" spans="1:4" s="28" customFormat="1" ht="28.5" hidden="1">
      <c r="A329" s="1" t="s">
        <v>308</v>
      </c>
      <c r="B329" s="19" t="s">
        <v>767</v>
      </c>
      <c r="C329" s="52">
        <v>1</v>
      </c>
      <c r="D329" s="18" t="s">
        <v>8</v>
      </c>
    </row>
    <row r="330" spans="1:4" s="28" customFormat="1" ht="28.5" hidden="1">
      <c r="A330" s="1" t="s">
        <v>309</v>
      </c>
      <c r="B330" s="19" t="s">
        <v>768</v>
      </c>
      <c r="C330" s="52">
        <v>4</v>
      </c>
      <c r="D330" s="18" t="s">
        <v>8</v>
      </c>
    </row>
    <row r="331" spans="1:4" s="28" customFormat="1" ht="14.25" hidden="1">
      <c r="A331" s="1" t="s">
        <v>310</v>
      </c>
      <c r="B331" s="19" t="s">
        <v>209</v>
      </c>
      <c r="C331" s="52">
        <v>1</v>
      </c>
      <c r="D331" s="24" t="s">
        <v>8</v>
      </c>
    </row>
    <row r="332" spans="1:4" s="28" customFormat="1" ht="14.25" hidden="1">
      <c r="A332" s="1" t="s">
        <v>311</v>
      </c>
      <c r="B332" s="19" t="s">
        <v>199</v>
      </c>
      <c r="C332" s="52">
        <v>1</v>
      </c>
      <c r="D332" s="24" t="s">
        <v>8</v>
      </c>
    </row>
    <row r="333" spans="1:4" s="28" customFormat="1" ht="14.25" hidden="1">
      <c r="A333" s="1" t="s">
        <v>312</v>
      </c>
      <c r="B333" s="19" t="s">
        <v>197</v>
      </c>
      <c r="C333" s="52">
        <v>3</v>
      </c>
      <c r="D333" s="18" t="s">
        <v>8</v>
      </c>
    </row>
    <row r="334" spans="1:4" s="28" customFormat="1" ht="15" hidden="1">
      <c r="A334" s="34" t="s">
        <v>313</v>
      </c>
      <c r="B334" s="9" t="s">
        <v>211</v>
      </c>
      <c r="C334" s="41"/>
      <c r="D334" s="11"/>
    </row>
    <row r="335" spans="1:4" s="28" customFormat="1" ht="28.5" hidden="1">
      <c r="A335" s="1" t="s">
        <v>314</v>
      </c>
      <c r="B335" s="19" t="s">
        <v>785</v>
      </c>
      <c r="C335" s="52">
        <v>1</v>
      </c>
      <c r="D335" s="18" t="s">
        <v>8</v>
      </c>
    </row>
    <row r="336" spans="1:4" s="28" customFormat="1" ht="14.25" hidden="1">
      <c r="A336" s="1" t="s">
        <v>315</v>
      </c>
      <c r="B336" s="19" t="s">
        <v>212</v>
      </c>
      <c r="C336" s="52">
        <v>1</v>
      </c>
      <c r="D336" s="24" t="s">
        <v>8</v>
      </c>
    </row>
    <row r="337" spans="1:4" s="28" customFormat="1" ht="28.5" hidden="1">
      <c r="A337" s="1" t="s">
        <v>316</v>
      </c>
      <c r="B337" s="19" t="s">
        <v>767</v>
      </c>
      <c r="C337" s="52">
        <v>1</v>
      </c>
      <c r="D337" s="18" t="s">
        <v>8</v>
      </c>
    </row>
    <row r="338" spans="1:4" s="28" customFormat="1" ht="28.5" hidden="1">
      <c r="A338" s="1" t="s">
        <v>317</v>
      </c>
      <c r="B338" s="19" t="s">
        <v>768</v>
      </c>
      <c r="C338" s="52">
        <v>4</v>
      </c>
      <c r="D338" s="18" t="s">
        <v>8</v>
      </c>
    </row>
    <row r="339" spans="1:4" s="28" customFormat="1" ht="14.25" hidden="1">
      <c r="A339" s="1" t="s">
        <v>318</v>
      </c>
      <c r="B339" s="19" t="s">
        <v>194</v>
      </c>
      <c r="C339" s="52">
        <v>7</v>
      </c>
      <c r="D339" s="24" t="s">
        <v>8</v>
      </c>
    </row>
    <row r="340" spans="1:4" s="28" customFormat="1" ht="14.25" hidden="1">
      <c r="A340" s="1" t="s">
        <v>319</v>
      </c>
      <c r="B340" s="19" t="s">
        <v>195</v>
      </c>
      <c r="C340" s="52">
        <v>4</v>
      </c>
      <c r="D340" s="18" t="s">
        <v>8</v>
      </c>
    </row>
    <row r="341" spans="1:4" s="28" customFormat="1" ht="14.25" hidden="1">
      <c r="A341" s="1" t="s">
        <v>320</v>
      </c>
      <c r="B341" s="19" t="s">
        <v>197</v>
      </c>
      <c r="C341" s="52">
        <v>2</v>
      </c>
      <c r="D341" s="18" t="s">
        <v>8</v>
      </c>
    </row>
    <row r="342" spans="1:4" s="28" customFormat="1" ht="15" hidden="1">
      <c r="A342" s="34" t="s">
        <v>321</v>
      </c>
      <c r="B342" s="9" t="s">
        <v>213</v>
      </c>
      <c r="C342" s="41"/>
      <c r="D342" s="11"/>
    </row>
    <row r="343" spans="1:4" s="28" customFormat="1" ht="28.5" hidden="1">
      <c r="A343" s="1" t="s">
        <v>322</v>
      </c>
      <c r="B343" s="19" t="s">
        <v>782</v>
      </c>
      <c r="C343" s="52">
        <v>1</v>
      </c>
      <c r="D343" s="18" t="s">
        <v>8</v>
      </c>
    </row>
    <row r="344" spans="1:4" s="28" customFormat="1" ht="14.25" hidden="1">
      <c r="A344" s="1" t="s">
        <v>323</v>
      </c>
      <c r="B344" s="19" t="s">
        <v>193</v>
      </c>
      <c r="C344" s="52">
        <v>1</v>
      </c>
      <c r="D344" s="24" t="s">
        <v>8</v>
      </c>
    </row>
    <row r="345" spans="1:4" s="28" customFormat="1" ht="28.5" hidden="1">
      <c r="A345" s="1" t="s">
        <v>324</v>
      </c>
      <c r="B345" s="19" t="s">
        <v>769</v>
      </c>
      <c r="C345" s="52">
        <v>1</v>
      </c>
      <c r="D345" s="18" t="s">
        <v>8</v>
      </c>
    </row>
    <row r="346" spans="1:4" s="28" customFormat="1" ht="28.5" hidden="1">
      <c r="A346" s="1" t="s">
        <v>325</v>
      </c>
      <c r="B346" s="19" t="s">
        <v>768</v>
      </c>
      <c r="C346" s="52">
        <v>4</v>
      </c>
      <c r="D346" s="18" t="s">
        <v>8</v>
      </c>
    </row>
    <row r="347" spans="1:4" s="28" customFormat="1" ht="14.25" hidden="1">
      <c r="A347" s="1" t="s">
        <v>326</v>
      </c>
      <c r="B347" s="19" t="s">
        <v>199</v>
      </c>
      <c r="C347" s="52">
        <v>1</v>
      </c>
      <c r="D347" s="24" t="s">
        <v>8</v>
      </c>
    </row>
    <row r="348" spans="1:4" s="28" customFormat="1" ht="14.25" hidden="1">
      <c r="A348" s="1" t="s">
        <v>327</v>
      </c>
      <c r="B348" s="19" t="s">
        <v>214</v>
      </c>
      <c r="C348" s="52">
        <v>1</v>
      </c>
      <c r="D348" s="24" t="s">
        <v>8</v>
      </c>
    </row>
    <row r="349" spans="1:4" s="28" customFormat="1" ht="14.25" hidden="1">
      <c r="A349" s="1" t="s">
        <v>328</v>
      </c>
      <c r="B349" s="19" t="s">
        <v>197</v>
      </c>
      <c r="C349" s="52">
        <v>3</v>
      </c>
      <c r="D349" s="18" t="s">
        <v>8</v>
      </c>
    </row>
    <row r="350" spans="1:4" s="28" customFormat="1" ht="15" hidden="1">
      <c r="A350" s="34" t="s">
        <v>329</v>
      </c>
      <c r="B350" s="9" t="s">
        <v>215</v>
      </c>
      <c r="C350" s="41"/>
      <c r="D350" s="11"/>
    </row>
    <row r="351" spans="1:4" s="28" customFormat="1" ht="28.5" hidden="1">
      <c r="A351" s="1" t="s">
        <v>330</v>
      </c>
      <c r="B351" s="19" t="s">
        <v>782</v>
      </c>
      <c r="C351" s="52">
        <v>1</v>
      </c>
      <c r="D351" s="18" t="s">
        <v>8</v>
      </c>
    </row>
    <row r="352" spans="1:4" s="28" customFormat="1" ht="14.25" hidden="1">
      <c r="A352" s="1" t="s">
        <v>331</v>
      </c>
      <c r="B352" s="19" t="s">
        <v>208</v>
      </c>
      <c r="C352" s="52">
        <v>1</v>
      </c>
      <c r="D352" s="18" t="s">
        <v>8</v>
      </c>
    </row>
    <row r="353" spans="1:4" s="28" customFormat="1" ht="28.5" hidden="1">
      <c r="A353" s="1" t="s">
        <v>332</v>
      </c>
      <c r="B353" s="19" t="s">
        <v>767</v>
      </c>
      <c r="C353" s="52">
        <v>1</v>
      </c>
      <c r="D353" s="18" t="s">
        <v>8</v>
      </c>
    </row>
    <row r="354" spans="1:4" s="28" customFormat="1" ht="28.5" hidden="1">
      <c r="A354" s="1" t="s">
        <v>333</v>
      </c>
      <c r="B354" s="19" t="s">
        <v>768</v>
      </c>
      <c r="C354" s="52">
        <v>4</v>
      </c>
      <c r="D354" s="18" t="s">
        <v>8</v>
      </c>
    </row>
    <row r="355" spans="1:4" s="28" customFormat="1" ht="14.25" hidden="1">
      <c r="A355" s="1" t="s">
        <v>334</v>
      </c>
      <c r="B355" s="19" t="s">
        <v>193</v>
      </c>
      <c r="C355" s="52">
        <v>1</v>
      </c>
      <c r="D355" s="24" t="s">
        <v>8</v>
      </c>
    </row>
    <row r="356" spans="1:4" s="28" customFormat="1" ht="14.25" hidden="1">
      <c r="A356" s="1" t="s">
        <v>335</v>
      </c>
      <c r="B356" s="19" t="s">
        <v>199</v>
      </c>
      <c r="C356" s="52">
        <v>1</v>
      </c>
      <c r="D356" s="24" t="s">
        <v>8</v>
      </c>
    </row>
    <row r="357" spans="1:4" s="28" customFormat="1" ht="15" hidden="1">
      <c r="A357" s="34" t="s">
        <v>336</v>
      </c>
      <c r="B357" s="9" t="s">
        <v>216</v>
      </c>
      <c r="C357" s="41"/>
      <c r="D357" s="11"/>
    </row>
    <row r="358" spans="1:4" s="28" customFormat="1" ht="28.5" hidden="1">
      <c r="A358" s="1" t="s">
        <v>337</v>
      </c>
      <c r="B358" s="19" t="s">
        <v>785</v>
      </c>
      <c r="C358" s="52">
        <v>1</v>
      </c>
      <c r="D358" s="18" t="s">
        <v>8</v>
      </c>
    </row>
    <row r="359" spans="1:4" s="28" customFormat="1" ht="14.25" hidden="1">
      <c r="A359" s="1" t="s">
        <v>338</v>
      </c>
      <c r="B359" s="19" t="s">
        <v>217</v>
      </c>
      <c r="C359" s="52">
        <v>1</v>
      </c>
      <c r="D359" s="18" t="s">
        <v>8</v>
      </c>
    </row>
    <row r="360" spans="1:4" s="28" customFormat="1" ht="28.5" hidden="1">
      <c r="A360" s="1" t="s">
        <v>339</v>
      </c>
      <c r="B360" s="19" t="s">
        <v>770</v>
      </c>
      <c r="C360" s="52">
        <v>1</v>
      </c>
      <c r="D360" s="18" t="s">
        <v>8</v>
      </c>
    </row>
    <row r="361" spans="1:4" s="28" customFormat="1" ht="28.5" hidden="1">
      <c r="A361" s="1" t="s">
        <v>340</v>
      </c>
      <c r="B361" s="19" t="s">
        <v>768</v>
      </c>
      <c r="C361" s="52">
        <v>4</v>
      </c>
      <c r="D361" s="18" t="s">
        <v>8</v>
      </c>
    </row>
    <row r="362" spans="1:4" s="28" customFormat="1" ht="14.25" hidden="1">
      <c r="A362" s="1" t="s">
        <v>341</v>
      </c>
      <c r="B362" s="19" t="s">
        <v>218</v>
      </c>
      <c r="C362" s="52">
        <v>1</v>
      </c>
      <c r="D362" s="24" t="s">
        <v>8</v>
      </c>
    </row>
    <row r="363" spans="1:4" s="28" customFormat="1" ht="14.25" hidden="1">
      <c r="A363" s="1" t="s">
        <v>342</v>
      </c>
      <c r="B363" s="19" t="s">
        <v>214</v>
      </c>
      <c r="C363" s="52">
        <v>3</v>
      </c>
      <c r="D363" s="24" t="s">
        <v>8</v>
      </c>
    </row>
    <row r="364" spans="1:4" s="28" customFormat="1" ht="14.25" hidden="1">
      <c r="A364" s="1" t="s">
        <v>343</v>
      </c>
      <c r="B364" s="19" t="s">
        <v>195</v>
      </c>
      <c r="C364" s="52">
        <v>5</v>
      </c>
      <c r="D364" s="18" t="s">
        <v>8</v>
      </c>
    </row>
    <row r="365" spans="1:4" s="28" customFormat="1" ht="14.25" hidden="1">
      <c r="A365" s="1" t="s">
        <v>344</v>
      </c>
      <c r="B365" s="19" t="s">
        <v>206</v>
      </c>
      <c r="C365" s="52">
        <v>1</v>
      </c>
      <c r="D365" s="24" t="s">
        <v>8</v>
      </c>
    </row>
    <row r="366" spans="1:4" s="28" customFormat="1" ht="14.25" hidden="1">
      <c r="A366" s="1" t="s">
        <v>345</v>
      </c>
      <c r="B366" s="19" t="s">
        <v>197</v>
      </c>
      <c r="C366" s="52">
        <v>6</v>
      </c>
      <c r="D366" s="18" t="s">
        <v>8</v>
      </c>
    </row>
    <row r="367" spans="1:4" s="28" customFormat="1" ht="15" hidden="1">
      <c r="A367" s="34" t="s">
        <v>346</v>
      </c>
      <c r="B367" s="9" t="s">
        <v>219</v>
      </c>
      <c r="C367" s="41"/>
      <c r="D367" s="11"/>
    </row>
    <row r="368" spans="1:4" s="28" customFormat="1" ht="28.5" hidden="1">
      <c r="A368" s="1" t="s">
        <v>348</v>
      </c>
      <c r="B368" s="19" t="s">
        <v>782</v>
      </c>
      <c r="C368" s="52">
        <v>1</v>
      </c>
      <c r="D368" s="18" t="s">
        <v>8</v>
      </c>
    </row>
    <row r="369" spans="1:4" s="28" customFormat="1" ht="14.25" hidden="1">
      <c r="A369" s="1" t="s">
        <v>347</v>
      </c>
      <c r="B369" s="19" t="s">
        <v>202</v>
      </c>
      <c r="C369" s="52">
        <v>1</v>
      </c>
      <c r="D369" s="24" t="s">
        <v>8</v>
      </c>
    </row>
    <row r="370" spans="1:4" s="28" customFormat="1" ht="28.5" hidden="1">
      <c r="A370" s="1" t="s">
        <v>349</v>
      </c>
      <c r="B370" s="19" t="s">
        <v>767</v>
      </c>
      <c r="C370" s="52">
        <v>1</v>
      </c>
      <c r="D370" s="18" t="s">
        <v>8</v>
      </c>
    </row>
    <row r="371" spans="1:4" s="28" customFormat="1" ht="28.5" hidden="1">
      <c r="A371" s="1" t="s">
        <v>350</v>
      </c>
      <c r="B371" s="19" t="s">
        <v>768</v>
      </c>
      <c r="C371" s="52">
        <v>4</v>
      </c>
      <c r="D371" s="18" t="s">
        <v>8</v>
      </c>
    </row>
    <row r="372" spans="1:4" s="28" customFormat="1" ht="14.25" hidden="1">
      <c r="A372" s="1" t="s">
        <v>351</v>
      </c>
      <c r="B372" s="19" t="s">
        <v>194</v>
      </c>
      <c r="C372" s="52">
        <v>1</v>
      </c>
      <c r="D372" s="24" t="s">
        <v>8</v>
      </c>
    </row>
    <row r="373" spans="1:4" s="28" customFormat="1" ht="14.25" hidden="1">
      <c r="A373" s="1" t="s">
        <v>352</v>
      </c>
      <c r="B373" s="19" t="s">
        <v>195</v>
      </c>
      <c r="C373" s="52">
        <v>2</v>
      </c>
      <c r="D373" s="18" t="s">
        <v>8</v>
      </c>
    </row>
    <row r="374" spans="1:4" s="28" customFormat="1" ht="14.25" hidden="1">
      <c r="A374" s="1" t="s">
        <v>353</v>
      </c>
      <c r="B374" s="19" t="s">
        <v>206</v>
      </c>
      <c r="C374" s="52">
        <v>1</v>
      </c>
      <c r="D374" s="24" t="s">
        <v>8</v>
      </c>
    </row>
    <row r="375" spans="1:4" s="28" customFormat="1" ht="14.25" hidden="1">
      <c r="A375" s="1" t="s">
        <v>354</v>
      </c>
      <c r="B375" s="19" t="s">
        <v>197</v>
      </c>
      <c r="C375" s="52">
        <v>2</v>
      </c>
      <c r="D375" s="18" t="s">
        <v>8</v>
      </c>
    </row>
    <row r="376" spans="1:4" s="28" customFormat="1" ht="15" hidden="1">
      <c r="A376" s="34" t="s">
        <v>355</v>
      </c>
      <c r="B376" s="9" t="s">
        <v>220</v>
      </c>
      <c r="C376" s="41"/>
      <c r="D376" s="11"/>
    </row>
    <row r="377" spans="1:4" s="28" customFormat="1" ht="28.5" hidden="1">
      <c r="A377" s="1" t="s">
        <v>356</v>
      </c>
      <c r="B377" s="19" t="s">
        <v>785</v>
      </c>
      <c r="C377" s="52">
        <v>1</v>
      </c>
      <c r="D377" s="18" t="s">
        <v>8</v>
      </c>
    </row>
    <row r="378" spans="1:4" s="28" customFormat="1" ht="14.25" hidden="1">
      <c r="A378" s="1" t="s">
        <v>357</v>
      </c>
      <c r="B378" s="19" t="s">
        <v>202</v>
      </c>
      <c r="C378" s="52">
        <v>1</v>
      </c>
      <c r="D378" s="24" t="s">
        <v>8</v>
      </c>
    </row>
    <row r="379" spans="1:4" s="28" customFormat="1" ht="28.5" hidden="1">
      <c r="A379" s="1" t="s">
        <v>358</v>
      </c>
      <c r="B379" s="19" t="s">
        <v>767</v>
      </c>
      <c r="C379" s="52">
        <v>1</v>
      </c>
      <c r="D379" s="18" t="s">
        <v>8</v>
      </c>
    </row>
    <row r="380" spans="1:4" s="28" customFormat="1" ht="28.5" hidden="1">
      <c r="A380" s="1" t="s">
        <v>359</v>
      </c>
      <c r="B380" s="19" t="s">
        <v>768</v>
      </c>
      <c r="C380" s="52">
        <v>4</v>
      </c>
      <c r="D380" s="18" t="s">
        <v>8</v>
      </c>
    </row>
    <row r="381" spans="1:4" s="28" customFormat="1" ht="14.25" hidden="1">
      <c r="A381" s="1" t="s">
        <v>360</v>
      </c>
      <c r="B381" s="19" t="s">
        <v>194</v>
      </c>
      <c r="C381" s="52">
        <v>1</v>
      </c>
      <c r="D381" s="24" t="s">
        <v>8</v>
      </c>
    </row>
    <row r="382" spans="1:4" s="28" customFormat="1" ht="14.25" hidden="1">
      <c r="A382" s="1" t="s">
        <v>361</v>
      </c>
      <c r="B382" s="19" t="s">
        <v>195</v>
      </c>
      <c r="C382" s="52">
        <v>3</v>
      </c>
      <c r="D382" s="18" t="s">
        <v>8</v>
      </c>
    </row>
    <row r="383" spans="1:4" s="28" customFormat="1" ht="14.25" hidden="1">
      <c r="A383" s="1" t="s">
        <v>362</v>
      </c>
      <c r="B383" s="19" t="s">
        <v>196</v>
      </c>
      <c r="C383" s="52">
        <v>7</v>
      </c>
      <c r="D383" s="24" t="s">
        <v>8</v>
      </c>
    </row>
    <row r="384" spans="1:4" s="28" customFormat="1" ht="14.25" hidden="1">
      <c r="A384" s="1" t="s">
        <v>363</v>
      </c>
      <c r="B384" s="19" t="s">
        <v>197</v>
      </c>
      <c r="C384" s="52">
        <v>9</v>
      </c>
      <c r="D384" s="18" t="s">
        <v>8</v>
      </c>
    </row>
    <row r="385" spans="1:4" s="28" customFormat="1" ht="15" hidden="1">
      <c r="A385" s="34" t="s">
        <v>364</v>
      </c>
      <c r="B385" s="9" t="s">
        <v>221</v>
      </c>
      <c r="C385" s="41"/>
      <c r="D385" s="11"/>
    </row>
    <row r="386" spans="1:4" s="28" customFormat="1" ht="28.5" hidden="1">
      <c r="A386" s="1" t="s">
        <v>365</v>
      </c>
      <c r="B386" s="19" t="s">
        <v>787</v>
      </c>
      <c r="C386" s="52">
        <v>1</v>
      </c>
      <c r="D386" s="18" t="s">
        <v>8</v>
      </c>
    </row>
    <row r="387" spans="1:4" s="28" customFormat="1" ht="14.25" hidden="1">
      <c r="A387" s="1" t="s">
        <v>366</v>
      </c>
      <c r="B387" s="19" t="s">
        <v>208</v>
      </c>
      <c r="C387" s="52">
        <v>1</v>
      </c>
      <c r="D387" s="18" t="s">
        <v>8</v>
      </c>
    </row>
    <row r="388" spans="1:4" s="28" customFormat="1" ht="28.5" hidden="1">
      <c r="A388" s="1" t="s">
        <v>367</v>
      </c>
      <c r="B388" s="19" t="s">
        <v>767</v>
      </c>
      <c r="C388" s="52">
        <v>1</v>
      </c>
      <c r="D388" s="18" t="s">
        <v>8</v>
      </c>
    </row>
    <row r="389" spans="1:4" s="28" customFormat="1" ht="28.5" hidden="1">
      <c r="A389" s="1" t="s">
        <v>368</v>
      </c>
      <c r="B389" s="19" t="s">
        <v>768</v>
      </c>
      <c r="C389" s="52">
        <v>4</v>
      </c>
      <c r="D389" s="18" t="s">
        <v>8</v>
      </c>
    </row>
    <row r="390" spans="1:4" s="28" customFormat="1" ht="14.25" hidden="1">
      <c r="A390" s="1" t="s">
        <v>369</v>
      </c>
      <c r="B390" s="19" t="s">
        <v>205</v>
      </c>
      <c r="C390" s="52">
        <v>2</v>
      </c>
      <c r="D390" s="24" t="s">
        <v>8</v>
      </c>
    </row>
    <row r="391" spans="1:4" s="28" customFormat="1" ht="14.25" hidden="1">
      <c r="A391" s="1" t="s">
        <v>370</v>
      </c>
      <c r="B391" s="19" t="s">
        <v>195</v>
      </c>
      <c r="C391" s="52">
        <v>3</v>
      </c>
      <c r="D391" s="18" t="s">
        <v>8</v>
      </c>
    </row>
    <row r="392" spans="1:4" s="28" customFormat="1" ht="14.25" hidden="1">
      <c r="A392" s="1" t="s">
        <v>371</v>
      </c>
      <c r="B392" s="19" t="s">
        <v>206</v>
      </c>
      <c r="C392" s="52">
        <v>3</v>
      </c>
      <c r="D392" s="24" t="s">
        <v>8</v>
      </c>
    </row>
    <row r="393" spans="1:4" s="28" customFormat="1" ht="14.25" hidden="1">
      <c r="A393" s="1" t="s">
        <v>372</v>
      </c>
      <c r="B393" s="19" t="s">
        <v>197</v>
      </c>
      <c r="C393" s="52">
        <v>2</v>
      </c>
      <c r="D393" s="18" t="s">
        <v>8</v>
      </c>
    </row>
    <row r="394" spans="1:4" s="28" customFormat="1" ht="15" hidden="1">
      <c r="A394" s="34" t="s">
        <v>373</v>
      </c>
      <c r="B394" s="9" t="s">
        <v>222</v>
      </c>
      <c r="C394" s="41"/>
      <c r="D394" s="11"/>
    </row>
    <row r="395" spans="1:4" s="28" customFormat="1" ht="28.5" hidden="1">
      <c r="A395" s="1" t="s">
        <v>374</v>
      </c>
      <c r="B395" s="19" t="s">
        <v>782</v>
      </c>
      <c r="C395" s="52">
        <v>1</v>
      </c>
      <c r="D395" s="18" t="s">
        <v>8</v>
      </c>
    </row>
    <row r="396" spans="1:4" s="28" customFormat="1" ht="14.25" hidden="1">
      <c r="A396" s="1" t="s">
        <v>375</v>
      </c>
      <c r="B396" s="19" t="s">
        <v>223</v>
      </c>
      <c r="C396" s="52">
        <v>1</v>
      </c>
      <c r="D396" s="24" t="s">
        <v>8</v>
      </c>
    </row>
    <row r="397" spans="1:4" s="28" customFormat="1" ht="28.5" hidden="1">
      <c r="A397" s="1" t="s">
        <v>376</v>
      </c>
      <c r="B397" s="19" t="s">
        <v>769</v>
      </c>
      <c r="C397" s="52">
        <v>1</v>
      </c>
      <c r="D397" s="18" t="s">
        <v>8</v>
      </c>
    </row>
    <row r="398" spans="1:4" s="28" customFormat="1" ht="28.5" hidden="1">
      <c r="A398" s="1" t="s">
        <v>377</v>
      </c>
      <c r="B398" s="19" t="s">
        <v>768</v>
      </c>
      <c r="C398" s="52">
        <v>4</v>
      </c>
      <c r="D398" s="18" t="s">
        <v>8</v>
      </c>
    </row>
    <row r="399" spans="1:4" s="28" customFormat="1" ht="14.25" hidden="1">
      <c r="A399" s="1" t="s">
        <v>378</v>
      </c>
      <c r="B399" s="19" t="s">
        <v>199</v>
      </c>
      <c r="C399" s="52">
        <v>1</v>
      </c>
      <c r="D399" s="24" t="s">
        <v>8</v>
      </c>
    </row>
    <row r="400" spans="1:4" s="28" customFormat="1" ht="14.25" hidden="1">
      <c r="A400" s="1" t="s">
        <v>379</v>
      </c>
      <c r="B400" s="19" t="s">
        <v>195</v>
      </c>
      <c r="C400" s="52">
        <v>2</v>
      </c>
      <c r="D400" s="18" t="s">
        <v>8</v>
      </c>
    </row>
    <row r="401" spans="1:4" s="28" customFormat="1" ht="14.25" hidden="1">
      <c r="A401" s="1" t="s">
        <v>380</v>
      </c>
      <c r="B401" s="19" t="s">
        <v>196</v>
      </c>
      <c r="C401" s="52">
        <v>1</v>
      </c>
      <c r="D401" s="24" t="s">
        <v>8</v>
      </c>
    </row>
    <row r="402" spans="1:4" s="28" customFormat="1" ht="14.25" hidden="1">
      <c r="A402" s="1" t="s">
        <v>381</v>
      </c>
      <c r="B402" s="19" t="s">
        <v>197</v>
      </c>
      <c r="C402" s="52">
        <v>3</v>
      </c>
      <c r="D402" s="18" t="s">
        <v>8</v>
      </c>
    </row>
    <row r="403" spans="1:4" s="28" customFormat="1" ht="15" hidden="1">
      <c r="A403" s="34" t="s">
        <v>382</v>
      </c>
      <c r="B403" s="9" t="s">
        <v>224</v>
      </c>
      <c r="C403" s="41"/>
      <c r="D403" s="11"/>
    </row>
    <row r="404" spans="1:4" s="28" customFormat="1" ht="28.5" hidden="1">
      <c r="A404" s="1" t="s">
        <v>383</v>
      </c>
      <c r="B404" s="19" t="s">
        <v>782</v>
      </c>
      <c r="C404" s="52">
        <v>1</v>
      </c>
      <c r="D404" s="18" t="s">
        <v>8</v>
      </c>
    </row>
    <row r="405" spans="1:4" s="28" customFormat="1" ht="14.25" hidden="1">
      <c r="A405" s="1" t="s">
        <v>384</v>
      </c>
      <c r="B405" s="19" t="s">
        <v>223</v>
      </c>
      <c r="C405" s="52">
        <v>1</v>
      </c>
      <c r="D405" s="24" t="s">
        <v>8</v>
      </c>
    </row>
    <row r="406" spans="1:4" s="28" customFormat="1" ht="28.5" hidden="1">
      <c r="A406" s="1" t="s">
        <v>385</v>
      </c>
      <c r="B406" s="19" t="s">
        <v>769</v>
      </c>
      <c r="C406" s="52">
        <v>1</v>
      </c>
      <c r="D406" s="18" t="s">
        <v>8</v>
      </c>
    </row>
    <row r="407" spans="1:4" s="28" customFormat="1" ht="28.5" hidden="1">
      <c r="A407" s="1" t="s">
        <v>386</v>
      </c>
      <c r="B407" s="19" t="s">
        <v>768</v>
      </c>
      <c r="C407" s="52">
        <v>4</v>
      </c>
      <c r="D407" s="18" t="s">
        <v>8</v>
      </c>
    </row>
    <row r="408" spans="1:4" s="28" customFormat="1" ht="14.25" hidden="1">
      <c r="A408" s="1" t="s">
        <v>387</v>
      </c>
      <c r="B408" s="19" t="s">
        <v>195</v>
      </c>
      <c r="C408" s="52">
        <v>4</v>
      </c>
      <c r="D408" s="18" t="s">
        <v>8</v>
      </c>
    </row>
    <row r="409" spans="1:4" s="28" customFormat="1" ht="14.25" hidden="1">
      <c r="A409" s="1" t="s">
        <v>388</v>
      </c>
      <c r="B409" s="19" t="s">
        <v>196</v>
      </c>
      <c r="C409" s="52">
        <v>3</v>
      </c>
      <c r="D409" s="24" t="s">
        <v>8</v>
      </c>
    </row>
    <row r="410" spans="1:4" s="28" customFormat="1" ht="14.25" hidden="1">
      <c r="A410" s="1" t="s">
        <v>389</v>
      </c>
      <c r="B410" s="19" t="s">
        <v>197</v>
      </c>
      <c r="C410" s="52">
        <v>2</v>
      </c>
      <c r="D410" s="18" t="s">
        <v>8</v>
      </c>
    </row>
    <row r="411" spans="1:4" s="28" customFormat="1" ht="15" hidden="1">
      <c r="A411" s="34" t="s">
        <v>390</v>
      </c>
      <c r="B411" s="9" t="s">
        <v>225</v>
      </c>
      <c r="C411" s="41"/>
      <c r="D411" s="11"/>
    </row>
    <row r="412" spans="1:4" s="28" customFormat="1" ht="28.5" hidden="1">
      <c r="A412" s="1" t="s">
        <v>391</v>
      </c>
      <c r="B412" s="19" t="s">
        <v>782</v>
      </c>
      <c r="C412" s="52">
        <v>1</v>
      </c>
      <c r="D412" s="18" t="s">
        <v>8</v>
      </c>
    </row>
    <row r="413" spans="1:4" s="28" customFormat="1" ht="14.25" hidden="1">
      <c r="A413" s="1" t="s">
        <v>392</v>
      </c>
      <c r="B413" s="19" t="s">
        <v>202</v>
      </c>
      <c r="C413" s="52">
        <v>1</v>
      </c>
      <c r="D413" s="24" t="s">
        <v>8</v>
      </c>
    </row>
    <row r="414" spans="1:4" s="28" customFormat="1" ht="28.5" hidden="1">
      <c r="A414" s="1" t="s">
        <v>393</v>
      </c>
      <c r="B414" s="19" t="s">
        <v>767</v>
      </c>
      <c r="C414" s="52">
        <v>1</v>
      </c>
      <c r="D414" s="18" t="s">
        <v>8</v>
      </c>
    </row>
    <row r="415" spans="1:4" s="28" customFormat="1" ht="28.5" hidden="1">
      <c r="A415" s="1" t="s">
        <v>394</v>
      </c>
      <c r="B415" s="19" t="s">
        <v>768</v>
      </c>
      <c r="C415" s="52">
        <v>4</v>
      </c>
      <c r="D415" s="18" t="s">
        <v>8</v>
      </c>
    </row>
    <row r="416" spans="1:4" s="28" customFormat="1" ht="14.25" hidden="1">
      <c r="A416" s="1" t="s">
        <v>395</v>
      </c>
      <c r="B416" s="19" t="s">
        <v>226</v>
      </c>
      <c r="C416" s="52">
        <v>1</v>
      </c>
      <c r="D416" s="24" t="s">
        <v>8</v>
      </c>
    </row>
    <row r="417" spans="1:4" s="28" customFormat="1" ht="14.25" hidden="1">
      <c r="A417" s="1" t="s">
        <v>396</v>
      </c>
      <c r="B417" s="19" t="s">
        <v>195</v>
      </c>
      <c r="C417" s="52">
        <v>1</v>
      </c>
      <c r="D417" s="18" t="s">
        <v>8</v>
      </c>
    </row>
    <row r="418" spans="1:4" s="28" customFormat="1" ht="14.25" hidden="1">
      <c r="A418" s="1" t="s">
        <v>397</v>
      </c>
      <c r="B418" s="19" t="s">
        <v>196</v>
      </c>
      <c r="C418" s="52">
        <v>2</v>
      </c>
      <c r="D418" s="24" t="s">
        <v>8</v>
      </c>
    </row>
    <row r="419" spans="1:4" s="28" customFormat="1" ht="14.25" hidden="1">
      <c r="A419" s="1" t="s">
        <v>398</v>
      </c>
      <c r="B419" s="19" t="s">
        <v>197</v>
      </c>
      <c r="C419" s="52">
        <v>2</v>
      </c>
      <c r="D419" s="18" t="s">
        <v>8</v>
      </c>
    </row>
    <row r="420" spans="1:4" s="28" customFormat="1" ht="15" hidden="1">
      <c r="A420" s="34" t="s">
        <v>399</v>
      </c>
      <c r="B420" s="9" t="s">
        <v>227</v>
      </c>
      <c r="C420" s="41"/>
      <c r="D420" s="11"/>
    </row>
    <row r="421" spans="1:4" s="28" customFormat="1" ht="28.5" hidden="1">
      <c r="A421" s="1" t="s">
        <v>400</v>
      </c>
      <c r="B421" s="19" t="s">
        <v>782</v>
      </c>
      <c r="C421" s="52">
        <v>1</v>
      </c>
      <c r="D421" s="18" t="s">
        <v>8</v>
      </c>
    </row>
    <row r="422" spans="1:4" s="28" customFormat="1" ht="14.25" hidden="1">
      <c r="A422" s="1" t="s">
        <v>401</v>
      </c>
      <c r="B422" s="19" t="s">
        <v>193</v>
      </c>
      <c r="C422" s="52">
        <v>1</v>
      </c>
      <c r="D422" s="24" t="s">
        <v>8</v>
      </c>
    </row>
    <row r="423" spans="1:4" s="28" customFormat="1" ht="28.5" hidden="1">
      <c r="A423" s="1" t="s">
        <v>402</v>
      </c>
      <c r="B423" s="19" t="s">
        <v>769</v>
      </c>
      <c r="C423" s="52">
        <v>1</v>
      </c>
      <c r="D423" s="18" t="s">
        <v>8</v>
      </c>
    </row>
    <row r="424" spans="1:4" s="28" customFormat="1" ht="28.5" hidden="1">
      <c r="A424" s="1" t="s">
        <v>403</v>
      </c>
      <c r="B424" s="19" t="s">
        <v>768</v>
      </c>
      <c r="C424" s="52">
        <v>4</v>
      </c>
      <c r="D424" s="18" t="s">
        <v>8</v>
      </c>
    </row>
    <row r="425" spans="1:4" s="28" customFormat="1" ht="14.25" hidden="1">
      <c r="A425" s="1" t="s">
        <v>404</v>
      </c>
      <c r="B425" s="19" t="s">
        <v>226</v>
      </c>
      <c r="C425" s="52">
        <v>1</v>
      </c>
      <c r="D425" s="24" t="s">
        <v>8</v>
      </c>
    </row>
    <row r="426" spans="1:4" s="28" customFormat="1" ht="14.25" hidden="1">
      <c r="A426" s="1" t="s">
        <v>405</v>
      </c>
      <c r="B426" s="19" t="s">
        <v>199</v>
      </c>
      <c r="C426" s="52">
        <v>1</v>
      </c>
      <c r="D426" s="24" t="s">
        <v>8</v>
      </c>
    </row>
    <row r="427" spans="1:4" s="28" customFormat="1" ht="14.25" hidden="1">
      <c r="A427" s="1" t="s">
        <v>406</v>
      </c>
      <c r="B427" s="19" t="s">
        <v>196</v>
      </c>
      <c r="C427" s="52">
        <v>2</v>
      </c>
      <c r="D427" s="24" t="s">
        <v>8</v>
      </c>
    </row>
    <row r="428" spans="1:4" s="28" customFormat="1" ht="14.25" hidden="1">
      <c r="A428" s="1" t="s">
        <v>407</v>
      </c>
      <c r="B428" s="19" t="s">
        <v>197</v>
      </c>
      <c r="C428" s="52">
        <v>1</v>
      </c>
      <c r="D428" s="18" t="s">
        <v>8</v>
      </c>
    </row>
    <row r="429" spans="1:4" s="28" customFormat="1" ht="15" hidden="1">
      <c r="A429" s="34" t="s">
        <v>408</v>
      </c>
      <c r="B429" s="9" t="s">
        <v>228</v>
      </c>
      <c r="C429" s="41"/>
      <c r="D429" s="11"/>
    </row>
    <row r="430" spans="1:4" s="28" customFormat="1" ht="28.5" hidden="1">
      <c r="A430" s="1" t="s">
        <v>409</v>
      </c>
      <c r="B430" s="19" t="s">
        <v>782</v>
      </c>
      <c r="C430" s="52">
        <v>1</v>
      </c>
      <c r="D430" s="18" t="s">
        <v>8</v>
      </c>
    </row>
    <row r="431" spans="1:4" s="28" customFormat="1" ht="14.25" hidden="1">
      <c r="A431" s="1" t="s">
        <v>410</v>
      </c>
      <c r="B431" s="19" t="s">
        <v>193</v>
      </c>
      <c r="C431" s="52">
        <v>1</v>
      </c>
      <c r="D431" s="24" t="s">
        <v>8</v>
      </c>
    </row>
    <row r="432" spans="1:4" s="28" customFormat="1" ht="28.5" hidden="1">
      <c r="A432" s="1" t="s">
        <v>411</v>
      </c>
      <c r="B432" s="19" t="s">
        <v>769</v>
      </c>
      <c r="C432" s="52">
        <v>1</v>
      </c>
      <c r="D432" s="18" t="s">
        <v>8</v>
      </c>
    </row>
    <row r="433" spans="1:4" s="28" customFormat="1" ht="28.5" hidden="1">
      <c r="A433" s="1" t="s">
        <v>412</v>
      </c>
      <c r="B433" s="19" t="s">
        <v>768</v>
      </c>
      <c r="C433" s="52">
        <v>4</v>
      </c>
      <c r="D433" s="18" t="s">
        <v>8</v>
      </c>
    </row>
    <row r="434" spans="1:4" s="28" customFormat="1" ht="14.25" hidden="1">
      <c r="A434" s="1" t="s">
        <v>413</v>
      </c>
      <c r="B434" s="19" t="s">
        <v>229</v>
      </c>
      <c r="C434" s="52">
        <v>1</v>
      </c>
      <c r="D434" s="24" t="s">
        <v>8</v>
      </c>
    </row>
    <row r="435" spans="1:4" s="28" customFormat="1" ht="14.25" hidden="1">
      <c r="A435" s="1" t="s">
        <v>414</v>
      </c>
      <c r="B435" s="19" t="s">
        <v>195</v>
      </c>
      <c r="C435" s="52">
        <v>1</v>
      </c>
      <c r="D435" s="18" t="s">
        <v>8</v>
      </c>
    </row>
    <row r="436" spans="1:4" s="28" customFormat="1" ht="14.25" hidden="1">
      <c r="A436" s="1" t="s">
        <v>415</v>
      </c>
      <c r="B436" s="19" t="s">
        <v>196</v>
      </c>
      <c r="C436" s="52">
        <v>3</v>
      </c>
      <c r="D436" s="24" t="s">
        <v>8</v>
      </c>
    </row>
    <row r="437" spans="1:4" s="28" customFormat="1" ht="14.25" hidden="1">
      <c r="A437" s="1" t="s">
        <v>416</v>
      </c>
      <c r="B437" s="19" t="s">
        <v>197</v>
      </c>
      <c r="C437" s="52">
        <v>2</v>
      </c>
      <c r="D437" s="18" t="s">
        <v>8</v>
      </c>
    </row>
    <row r="438" spans="1:4" s="28" customFormat="1" ht="15" hidden="1">
      <c r="A438" s="34" t="s">
        <v>417</v>
      </c>
      <c r="B438" s="9" t="s">
        <v>230</v>
      </c>
      <c r="C438" s="41"/>
      <c r="D438" s="11"/>
    </row>
    <row r="439" spans="1:4" s="28" customFormat="1" ht="28.5" hidden="1">
      <c r="A439" s="1" t="s">
        <v>418</v>
      </c>
      <c r="B439" s="19" t="s">
        <v>782</v>
      </c>
      <c r="C439" s="52">
        <v>1</v>
      </c>
      <c r="D439" s="18" t="s">
        <v>8</v>
      </c>
    </row>
    <row r="440" spans="1:4" s="28" customFormat="1" ht="14.25" hidden="1">
      <c r="A440" s="1" t="s">
        <v>419</v>
      </c>
      <c r="B440" s="19" t="s">
        <v>202</v>
      </c>
      <c r="C440" s="52">
        <v>1</v>
      </c>
      <c r="D440" s="24" t="s">
        <v>8</v>
      </c>
    </row>
    <row r="441" spans="1:4" s="28" customFormat="1" ht="28.5" hidden="1">
      <c r="A441" s="1" t="s">
        <v>420</v>
      </c>
      <c r="B441" s="19" t="s">
        <v>767</v>
      </c>
      <c r="C441" s="52">
        <v>1</v>
      </c>
      <c r="D441" s="18" t="s">
        <v>8</v>
      </c>
    </row>
    <row r="442" spans="1:4" s="28" customFormat="1" ht="28.5" hidden="1">
      <c r="A442" s="1" t="s">
        <v>421</v>
      </c>
      <c r="B442" s="19" t="s">
        <v>768</v>
      </c>
      <c r="C442" s="52">
        <v>4</v>
      </c>
      <c r="D442" s="18" t="s">
        <v>8</v>
      </c>
    </row>
    <row r="443" spans="1:4" s="28" customFormat="1" ht="14.25" hidden="1">
      <c r="A443" s="1" t="s">
        <v>422</v>
      </c>
      <c r="B443" s="19" t="s">
        <v>218</v>
      </c>
      <c r="C443" s="52">
        <v>1</v>
      </c>
      <c r="D443" s="24" t="s">
        <v>8</v>
      </c>
    </row>
    <row r="444" spans="1:4" s="28" customFormat="1" ht="14.25" hidden="1">
      <c r="A444" s="1" t="s">
        <v>423</v>
      </c>
      <c r="B444" s="19" t="s">
        <v>194</v>
      </c>
      <c r="C444" s="52">
        <v>1</v>
      </c>
      <c r="D444" s="24" t="s">
        <v>8</v>
      </c>
    </row>
    <row r="445" spans="1:4" s="28" customFormat="1" ht="14.25" hidden="1">
      <c r="A445" s="1" t="s">
        <v>424</v>
      </c>
      <c r="B445" s="19" t="s">
        <v>196</v>
      </c>
      <c r="C445" s="52">
        <v>2</v>
      </c>
      <c r="D445" s="24" t="s">
        <v>8</v>
      </c>
    </row>
    <row r="446" spans="1:4" s="28" customFormat="1" ht="14.25" hidden="1">
      <c r="A446" s="1" t="s">
        <v>425</v>
      </c>
      <c r="B446" s="19" t="s">
        <v>197</v>
      </c>
      <c r="C446" s="52">
        <v>2</v>
      </c>
      <c r="D446" s="18" t="s">
        <v>8</v>
      </c>
    </row>
    <row r="447" spans="1:4" s="28" customFormat="1" ht="15" hidden="1">
      <c r="A447" s="34" t="s">
        <v>426</v>
      </c>
      <c r="B447" s="9" t="s">
        <v>231</v>
      </c>
      <c r="C447" s="41"/>
      <c r="D447" s="11"/>
    </row>
    <row r="448" spans="1:4" s="28" customFormat="1" ht="28.5" hidden="1">
      <c r="A448" s="1" t="s">
        <v>427</v>
      </c>
      <c r="B448" s="19" t="s">
        <v>782</v>
      </c>
      <c r="C448" s="52">
        <v>1</v>
      </c>
      <c r="D448" s="18" t="s">
        <v>8</v>
      </c>
    </row>
    <row r="449" spans="1:4" s="28" customFormat="1" ht="14.25" hidden="1">
      <c r="A449" s="1" t="s">
        <v>428</v>
      </c>
      <c r="B449" s="19" t="s">
        <v>223</v>
      </c>
      <c r="C449" s="52">
        <v>1</v>
      </c>
      <c r="D449" s="24" t="s">
        <v>8</v>
      </c>
    </row>
    <row r="450" spans="1:4" s="28" customFormat="1" ht="28.5" hidden="1">
      <c r="A450" s="1" t="s">
        <v>429</v>
      </c>
      <c r="B450" s="19" t="s">
        <v>769</v>
      </c>
      <c r="C450" s="52">
        <v>1</v>
      </c>
      <c r="D450" s="18" t="s">
        <v>8</v>
      </c>
    </row>
    <row r="451" spans="1:4" s="28" customFormat="1" ht="28.5" hidden="1">
      <c r="A451" s="1" t="s">
        <v>430</v>
      </c>
      <c r="B451" s="19" t="s">
        <v>768</v>
      </c>
      <c r="C451" s="52">
        <v>1</v>
      </c>
      <c r="D451" s="18" t="s">
        <v>8</v>
      </c>
    </row>
    <row r="452" spans="1:4" s="28" customFormat="1" ht="14.25" hidden="1">
      <c r="A452" s="1" t="s">
        <v>431</v>
      </c>
      <c r="B452" s="19" t="s">
        <v>195</v>
      </c>
      <c r="C452" s="52">
        <v>5</v>
      </c>
      <c r="D452" s="18" t="s">
        <v>8</v>
      </c>
    </row>
    <row r="453" spans="1:4" s="28" customFormat="1" ht="14.25" hidden="1">
      <c r="A453" s="1" t="s">
        <v>432</v>
      </c>
      <c r="B453" s="19" t="s">
        <v>196</v>
      </c>
      <c r="C453" s="52">
        <v>2</v>
      </c>
      <c r="D453" s="24" t="s">
        <v>8</v>
      </c>
    </row>
    <row r="454" spans="1:4" s="28" customFormat="1" ht="14.25" hidden="1">
      <c r="A454" s="1" t="s">
        <v>433</v>
      </c>
      <c r="B454" s="19" t="s">
        <v>197</v>
      </c>
      <c r="C454" s="52">
        <v>2</v>
      </c>
      <c r="D454" s="18" t="s">
        <v>8</v>
      </c>
    </row>
    <row r="455" spans="1:4" s="28" customFormat="1" ht="15" hidden="1">
      <c r="A455" s="34" t="s">
        <v>434</v>
      </c>
      <c r="B455" s="9" t="s">
        <v>232</v>
      </c>
      <c r="C455" s="41"/>
      <c r="D455" s="11"/>
    </row>
    <row r="456" spans="1:4" s="28" customFormat="1" ht="28.5" hidden="1">
      <c r="A456" s="1" t="s">
        <v>435</v>
      </c>
      <c r="B456" s="19" t="s">
        <v>782</v>
      </c>
      <c r="C456" s="52">
        <v>1</v>
      </c>
      <c r="D456" s="18" t="s">
        <v>8</v>
      </c>
    </row>
    <row r="457" spans="1:4" s="28" customFormat="1" ht="14.25" hidden="1">
      <c r="A457" s="1" t="s">
        <v>436</v>
      </c>
      <c r="B457" s="19" t="s">
        <v>202</v>
      </c>
      <c r="C457" s="52">
        <v>1</v>
      </c>
      <c r="D457" s="24" t="s">
        <v>8</v>
      </c>
    </row>
    <row r="458" spans="1:4" s="28" customFormat="1" ht="28.5" hidden="1">
      <c r="A458" s="1" t="s">
        <v>437</v>
      </c>
      <c r="B458" s="19" t="s">
        <v>767</v>
      </c>
      <c r="C458" s="52">
        <v>1</v>
      </c>
      <c r="D458" s="18" t="s">
        <v>8</v>
      </c>
    </row>
    <row r="459" spans="1:4" s="28" customFormat="1" ht="28.5" hidden="1">
      <c r="A459" s="1" t="s">
        <v>438</v>
      </c>
      <c r="B459" s="19" t="s">
        <v>768</v>
      </c>
      <c r="C459" s="52">
        <v>4</v>
      </c>
      <c r="D459" s="18" t="s">
        <v>8</v>
      </c>
    </row>
    <row r="460" spans="1:4" s="28" customFormat="1" ht="14.25" hidden="1">
      <c r="A460" s="1" t="s">
        <v>439</v>
      </c>
      <c r="B460" s="19" t="s">
        <v>205</v>
      </c>
      <c r="C460" s="52">
        <v>1</v>
      </c>
      <c r="D460" s="24" t="s">
        <v>8</v>
      </c>
    </row>
    <row r="461" spans="1:4" s="28" customFormat="1" ht="14.25" hidden="1">
      <c r="A461" s="1" t="s">
        <v>440</v>
      </c>
      <c r="B461" s="19" t="s">
        <v>195</v>
      </c>
      <c r="C461" s="52">
        <v>2</v>
      </c>
      <c r="D461" s="18" t="s">
        <v>8</v>
      </c>
    </row>
    <row r="462" spans="1:4" s="28" customFormat="1" ht="14.25" hidden="1">
      <c r="A462" s="1" t="s">
        <v>441</v>
      </c>
      <c r="B462" s="19" t="s">
        <v>233</v>
      </c>
      <c r="C462" s="52">
        <v>1</v>
      </c>
      <c r="D462" s="24" t="s">
        <v>8</v>
      </c>
    </row>
    <row r="463" spans="1:4" s="28" customFormat="1" ht="14.25" hidden="1">
      <c r="A463" s="1" t="s">
        <v>442</v>
      </c>
      <c r="B463" s="19" t="s">
        <v>196</v>
      </c>
      <c r="C463" s="52">
        <v>1</v>
      </c>
      <c r="D463" s="24" t="s">
        <v>8</v>
      </c>
    </row>
    <row r="464" spans="1:4" s="28" customFormat="1" ht="14.25" hidden="1">
      <c r="A464" s="1" t="s">
        <v>443</v>
      </c>
      <c r="B464" s="19" t="s">
        <v>197</v>
      </c>
      <c r="C464" s="52">
        <v>2</v>
      </c>
      <c r="D464" s="18" t="s">
        <v>8</v>
      </c>
    </row>
    <row r="465" spans="1:4" s="28" customFormat="1" ht="15" hidden="1">
      <c r="A465" s="34" t="s">
        <v>444</v>
      </c>
      <c r="B465" s="9" t="s">
        <v>234</v>
      </c>
      <c r="C465" s="41"/>
      <c r="D465" s="11"/>
    </row>
    <row r="466" spans="1:4" s="28" customFormat="1" ht="28.5" hidden="1">
      <c r="A466" s="1" t="s">
        <v>445</v>
      </c>
      <c r="B466" s="19" t="s">
        <v>782</v>
      </c>
      <c r="C466" s="52">
        <v>1</v>
      </c>
      <c r="D466" s="18" t="s">
        <v>8</v>
      </c>
    </row>
    <row r="467" spans="1:4" s="28" customFormat="1" ht="14.25" hidden="1">
      <c r="A467" s="1" t="s">
        <v>446</v>
      </c>
      <c r="B467" s="19" t="s">
        <v>223</v>
      </c>
      <c r="C467" s="52">
        <v>1</v>
      </c>
      <c r="D467" s="24" t="s">
        <v>8</v>
      </c>
    </row>
    <row r="468" spans="1:4" s="28" customFormat="1" ht="28.5" hidden="1">
      <c r="A468" s="1" t="s">
        <v>447</v>
      </c>
      <c r="B468" s="19" t="s">
        <v>769</v>
      </c>
      <c r="C468" s="52">
        <v>1</v>
      </c>
      <c r="D468" s="18" t="s">
        <v>8</v>
      </c>
    </row>
    <row r="469" spans="1:4" s="28" customFormat="1" ht="28.5" hidden="1">
      <c r="A469" s="1" t="s">
        <v>448</v>
      </c>
      <c r="B469" s="19" t="s">
        <v>768</v>
      </c>
      <c r="C469" s="52">
        <v>4</v>
      </c>
      <c r="D469" s="18" t="s">
        <v>8</v>
      </c>
    </row>
    <row r="470" spans="1:4" s="28" customFormat="1" ht="14.25" hidden="1">
      <c r="A470" s="1" t="s">
        <v>449</v>
      </c>
      <c r="B470" s="19" t="s">
        <v>199</v>
      </c>
      <c r="C470" s="52">
        <v>2</v>
      </c>
      <c r="D470" s="24" t="s">
        <v>8</v>
      </c>
    </row>
    <row r="471" spans="1:4" s="28" customFormat="1" ht="14.25" hidden="1">
      <c r="A471" s="1" t="s">
        <v>450</v>
      </c>
      <c r="B471" s="19" t="s">
        <v>195</v>
      </c>
      <c r="C471" s="52">
        <v>2</v>
      </c>
      <c r="D471" s="18" t="s">
        <v>8</v>
      </c>
    </row>
    <row r="472" spans="1:4" s="28" customFormat="1" ht="14.25" hidden="1">
      <c r="A472" s="1" t="s">
        <v>451</v>
      </c>
      <c r="B472" s="19" t="s">
        <v>196</v>
      </c>
      <c r="C472" s="52">
        <v>1</v>
      </c>
      <c r="D472" s="24" t="s">
        <v>8</v>
      </c>
    </row>
    <row r="473" spans="1:4" s="28" customFormat="1" ht="14.25" hidden="1">
      <c r="A473" s="1" t="s">
        <v>452</v>
      </c>
      <c r="B473" s="19" t="s">
        <v>197</v>
      </c>
      <c r="C473" s="52">
        <v>2</v>
      </c>
      <c r="D473" s="18" t="s">
        <v>8</v>
      </c>
    </row>
    <row r="474" spans="1:4" s="28" customFormat="1" ht="15" hidden="1">
      <c r="A474" s="34" t="s">
        <v>453</v>
      </c>
      <c r="B474" s="9" t="s">
        <v>235</v>
      </c>
      <c r="C474" s="41"/>
      <c r="D474" s="11"/>
    </row>
    <row r="475" spans="1:4" s="28" customFormat="1" ht="28.5" hidden="1">
      <c r="A475" s="1" t="s">
        <v>454</v>
      </c>
      <c r="B475" s="19" t="s">
        <v>782</v>
      </c>
      <c r="C475" s="52">
        <v>1</v>
      </c>
      <c r="D475" s="18" t="s">
        <v>8</v>
      </c>
    </row>
    <row r="476" spans="1:4" s="28" customFormat="1" ht="14.25" hidden="1">
      <c r="A476" s="1" t="s">
        <v>455</v>
      </c>
      <c r="B476" s="19" t="s">
        <v>226</v>
      </c>
      <c r="C476" s="51">
        <v>1</v>
      </c>
      <c r="D476" s="24" t="s">
        <v>8</v>
      </c>
    </row>
    <row r="477" spans="1:4" s="28" customFormat="1" ht="28.5" hidden="1">
      <c r="A477" s="1" t="s">
        <v>456</v>
      </c>
      <c r="B477" s="19" t="s">
        <v>771</v>
      </c>
      <c r="C477" s="51">
        <v>1</v>
      </c>
      <c r="D477" s="18" t="s">
        <v>8</v>
      </c>
    </row>
    <row r="478" spans="1:4" s="28" customFormat="1" ht="28.5" hidden="1">
      <c r="A478" s="1" t="s">
        <v>457</v>
      </c>
      <c r="B478" s="19" t="s">
        <v>768</v>
      </c>
      <c r="C478" s="51">
        <v>4</v>
      </c>
      <c r="D478" s="18" t="s">
        <v>8</v>
      </c>
    </row>
    <row r="479" spans="1:4" s="28" customFormat="1" ht="14.25" hidden="1">
      <c r="A479" s="1" t="s">
        <v>458</v>
      </c>
      <c r="B479" s="19" t="s">
        <v>195</v>
      </c>
      <c r="C479" s="51">
        <v>2</v>
      </c>
      <c r="D479" s="18" t="s">
        <v>8</v>
      </c>
    </row>
    <row r="480" spans="1:4" s="28" customFormat="1" ht="14.25" hidden="1">
      <c r="A480" s="1" t="s">
        <v>459</v>
      </c>
      <c r="B480" s="19" t="s">
        <v>196</v>
      </c>
      <c r="C480" s="51">
        <v>2</v>
      </c>
      <c r="D480" s="24" t="s">
        <v>8</v>
      </c>
    </row>
    <row r="481" spans="1:4" s="28" customFormat="1" ht="14.25" hidden="1">
      <c r="A481" s="1" t="s">
        <v>460</v>
      </c>
      <c r="B481" s="19" t="s">
        <v>197</v>
      </c>
      <c r="C481" s="51">
        <v>5</v>
      </c>
      <c r="D481" s="18" t="s">
        <v>8</v>
      </c>
    </row>
    <row r="482" spans="1:4" s="28" customFormat="1" ht="15" hidden="1">
      <c r="A482" s="34" t="s">
        <v>461</v>
      </c>
      <c r="B482" s="9" t="s">
        <v>236</v>
      </c>
      <c r="C482" s="41"/>
      <c r="D482" s="11"/>
    </row>
    <row r="483" spans="1:4" s="28" customFormat="1" ht="28.5" hidden="1">
      <c r="A483" s="1" t="s">
        <v>462</v>
      </c>
      <c r="B483" s="19" t="s">
        <v>782</v>
      </c>
      <c r="C483" s="52">
        <v>1</v>
      </c>
      <c r="D483" s="18" t="s">
        <v>8</v>
      </c>
    </row>
    <row r="484" spans="1:4" s="28" customFormat="1" ht="14.25" hidden="1">
      <c r="A484" s="1" t="s">
        <v>463</v>
      </c>
      <c r="B484" s="19" t="s">
        <v>226</v>
      </c>
      <c r="C484" s="51">
        <v>1</v>
      </c>
      <c r="D484" s="24" t="s">
        <v>8</v>
      </c>
    </row>
    <row r="485" spans="1:4" s="28" customFormat="1" ht="28.5" hidden="1">
      <c r="A485" s="1" t="s">
        <v>464</v>
      </c>
      <c r="B485" s="19" t="s">
        <v>771</v>
      </c>
      <c r="C485" s="51">
        <v>1</v>
      </c>
      <c r="D485" s="18" t="s">
        <v>8</v>
      </c>
    </row>
    <row r="486" spans="1:4" s="28" customFormat="1" ht="28.5" hidden="1">
      <c r="A486" s="1" t="s">
        <v>465</v>
      </c>
      <c r="B486" s="19" t="s">
        <v>768</v>
      </c>
      <c r="C486" s="51">
        <v>4</v>
      </c>
      <c r="D486" s="18" t="s">
        <v>8</v>
      </c>
    </row>
    <row r="487" spans="1:4" s="28" customFormat="1" ht="14.25" hidden="1">
      <c r="A487" s="1" t="s">
        <v>466</v>
      </c>
      <c r="B487" s="19" t="s">
        <v>195</v>
      </c>
      <c r="C487" s="52">
        <v>1</v>
      </c>
      <c r="D487" s="18" t="s">
        <v>8</v>
      </c>
    </row>
    <row r="488" spans="1:4" s="28" customFormat="1" ht="14.25" hidden="1">
      <c r="A488" s="1" t="s">
        <v>467</v>
      </c>
      <c r="B488" s="19" t="s">
        <v>196</v>
      </c>
      <c r="C488" s="52">
        <v>1</v>
      </c>
      <c r="D488" s="24" t="s">
        <v>8</v>
      </c>
    </row>
    <row r="489" spans="1:4" s="28" customFormat="1" ht="14.25" hidden="1">
      <c r="A489" s="1" t="s">
        <v>468</v>
      </c>
      <c r="B489" s="19" t="s">
        <v>197</v>
      </c>
      <c r="C489" s="52">
        <v>8</v>
      </c>
      <c r="D489" s="18" t="s">
        <v>8</v>
      </c>
    </row>
    <row r="490" spans="1:4" s="28" customFormat="1" ht="15" hidden="1">
      <c r="A490" s="34" t="s">
        <v>469</v>
      </c>
      <c r="B490" s="9" t="s">
        <v>237</v>
      </c>
      <c r="C490" s="41"/>
      <c r="D490" s="11"/>
    </row>
    <row r="491" spans="1:4" s="28" customFormat="1" ht="28.5" hidden="1">
      <c r="A491" s="1" t="s">
        <v>470</v>
      </c>
      <c r="B491" s="19" t="s">
        <v>787</v>
      </c>
      <c r="C491" s="52">
        <v>1</v>
      </c>
      <c r="D491" s="18" t="s">
        <v>8</v>
      </c>
    </row>
    <row r="492" spans="1:4" s="28" customFormat="1" ht="14.25" hidden="1">
      <c r="A492" s="1" t="s">
        <v>471</v>
      </c>
      <c r="B492" s="19" t="s">
        <v>217</v>
      </c>
      <c r="C492" s="52">
        <v>1</v>
      </c>
      <c r="D492" s="18" t="s">
        <v>8</v>
      </c>
    </row>
    <row r="493" spans="1:4" s="28" customFormat="1" ht="28.5" hidden="1">
      <c r="A493" s="1" t="s">
        <v>472</v>
      </c>
      <c r="B493" s="19" t="s">
        <v>770</v>
      </c>
      <c r="C493" s="51">
        <v>1</v>
      </c>
      <c r="D493" s="18" t="s">
        <v>8</v>
      </c>
    </row>
    <row r="494" spans="1:4" s="28" customFormat="1" ht="28.5" hidden="1">
      <c r="A494" s="1" t="s">
        <v>473</v>
      </c>
      <c r="B494" s="19" t="s">
        <v>768</v>
      </c>
      <c r="C494" s="51">
        <v>4</v>
      </c>
      <c r="D494" s="18" t="s">
        <v>8</v>
      </c>
    </row>
    <row r="495" spans="1:4" s="28" customFormat="1" ht="14.25" hidden="1">
      <c r="A495" s="1" t="s">
        <v>474</v>
      </c>
      <c r="B495" s="19" t="s">
        <v>229</v>
      </c>
      <c r="C495" s="52">
        <v>1</v>
      </c>
      <c r="D495" s="24" t="s">
        <v>8</v>
      </c>
    </row>
    <row r="496" spans="1:4" s="28" customFormat="1" ht="14.25" hidden="1">
      <c r="A496" s="1" t="s">
        <v>475</v>
      </c>
      <c r="B496" s="19" t="s">
        <v>214</v>
      </c>
      <c r="C496" s="52">
        <v>2</v>
      </c>
      <c r="D496" s="24" t="s">
        <v>8</v>
      </c>
    </row>
    <row r="497" spans="1:4" s="28" customFormat="1" ht="14.25" hidden="1">
      <c r="A497" s="1" t="s">
        <v>476</v>
      </c>
      <c r="B497" s="19" t="s">
        <v>195</v>
      </c>
      <c r="C497" s="52">
        <v>1</v>
      </c>
      <c r="D497" s="18" t="s">
        <v>8</v>
      </c>
    </row>
    <row r="498" spans="1:4" s="28" customFormat="1" ht="14.25" hidden="1">
      <c r="A498" s="1" t="s">
        <v>477</v>
      </c>
      <c r="B498" s="19" t="s">
        <v>196</v>
      </c>
      <c r="C498" s="52">
        <v>1</v>
      </c>
      <c r="D498" s="24" t="s">
        <v>8</v>
      </c>
    </row>
    <row r="499" spans="1:4" s="28" customFormat="1" ht="14.25" hidden="1">
      <c r="A499" s="1" t="s">
        <v>478</v>
      </c>
      <c r="B499" s="19" t="s">
        <v>197</v>
      </c>
      <c r="C499" s="52">
        <v>6</v>
      </c>
      <c r="D499" s="18" t="s">
        <v>8</v>
      </c>
    </row>
    <row r="500" spans="1:4" s="28" customFormat="1" ht="15" hidden="1">
      <c r="A500" s="34" t="s">
        <v>479</v>
      </c>
      <c r="B500" s="9" t="s">
        <v>238</v>
      </c>
      <c r="C500" s="41"/>
      <c r="D500" s="11"/>
    </row>
    <row r="501" spans="1:4" s="28" customFormat="1" ht="28.5" hidden="1">
      <c r="A501" s="32" t="s">
        <v>774</v>
      </c>
      <c r="B501" s="19" t="s">
        <v>781</v>
      </c>
      <c r="C501" s="51">
        <v>1</v>
      </c>
      <c r="D501" s="18" t="s">
        <v>8</v>
      </c>
    </row>
    <row r="502" spans="1:4" s="28" customFormat="1" ht="14.25" hidden="1">
      <c r="A502" s="32" t="s">
        <v>775</v>
      </c>
      <c r="B502" s="19" t="s">
        <v>229</v>
      </c>
      <c r="C502" s="51">
        <v>1</v>
      </c>
      <c r="D502" s="24" t="s">
        <v>8</v>
      </c>
    </row>
    <row r="503" spans="1:4" s="28" customFormat="1" ht="28.5" hidden="1">
      <c r="A503" s="32" t="s">
        <v>776</v>
      </c>
      <c r="B503" s="19" t="s">
        <v>771</v>
      </c>
      <c r="C503" s="51">
        <v>1</v>
      </c>
      <c r="D503" s="18" t="s">
        <v>8</v>
      </c>
    </row>
    <row r="504" spans="1:4" s="28" customFormat="1" ht="28.5" hidden="1">
      <c r="A504" s="32" t="s">
        <v>777</v>
      </c>
      <c r="B504" s="19" t="s">
        <v>768</v>
      </c>
      <c r="C504" s="51">
        <v>3</v>
      </c>
      <c r="D504" s="18" t="s">
        <v>8</v>
      </c>
    </row>
    <row r="505" spans="1:4" s="28" customFormat="1" ht="14.25" hidden="1">
      <c r="A505" s="32" t="s">
        <v>778</v>
      </c>
      <c r="B505" s="19" t="s">
        <v>194</v>
      </c>
      <c r="C505" s="51">
        <v>1</v>
      </c>
      <c r="D505" s="24" t="s">
        <v>8</v>
      </c>
    </row>
    <row r="506" spans="1:4" s="28" customFormat="1" ht="14.25" hidden="1">
      <c r="A506" s="32" t="s">
        <v>779</v>
      </c>
      <c r="B506" s="19" t="s">
        <v>196</v>
      </c>
      <c r="C506" s="51">
        <v>1</v>
      </c>
      <c r="D506" s="24" t="s">
        <v>8</v>
      </c>
    </row>
    <row r="507" spans="1:4" s="28" customFormat="1" ht="14.25" hidden="1">
      <c r="A507" s="32" t="s">
        <v>780</v>
      </c>
      <c r="B507" s="19" t="s">
        <v>197</v>
      </c>
      <c r="C507" s="51">
        <v>2</v>
      </c>
      <c r="D507" s="18" t="s">
        <v>8</v>
      </c>
    </row>
    <row r="508" spans="1:4" s="28" customFormat="1" ht="15" hidden="1">
      <c r="A508" s="34" t="s">
        <v>480</v>
      </c>
      <c r="B508" s="9" t="s">
        <v>239</v>
      </c>
      <c r="C508" s="41"/>
      <c r="D508" s="11"/>
    </row>
    <row r="509" spans="1:4" s="28" customFormat="1" ht="28.5" hidden="1">
      <c r="A509" s="32" t="s">
        <v>481</v>
      </c>
      <c r="B509" s="19" t="s">
        <v>786</v>
      </c>
      <c r="C509" s="51">
        <v>1</v>
      </c>
      <c r="D509" s="18" t="s">
        <v>8</v>
      </c>
    </row>
    <row r="510" spans="1:4" s="28" customFormat="1" ht="14.25" hidden="1">
      <c r="A510" s="32" t="s">
        <v>482</v>
      </c>
      <c r="B510" s="19" t="s">
        <v>783</v>
      </c>
      <c r="C510" s="51">
        <v>1</v>
      </c>
      <c r="D510" s="24" t="s">
        <v>8</v>
      </c>
    </row>
    <row r="511" spans="1:4" s="28" customFormat="1" ht="28.5" hidden="1">
      <c r="A511" s="32" t="s">
        <v>773</v>
      </c>
      <c r="B511" s="19" t="s">
        <v>768</v>
      </c>
      <c r="C511" s="51">
        <v>4</v>
      </c>
      <c r="D511" s="18" t="s">
        <v>8</v>
      </c>
    </row>
    <row r="512" spans="1:4" s="28" customFormat="1" ht="15" hidden="1">
      <c r="A512" s="34" t="s">
        <v>489</v>
      </c>
      <c r="B512" s="9" t="s">
        <v>240</v>
      </c>
      <c r="C512" s="41"/>
      <c r="D512" s="11"/>
    </row>
    <row r="513" spans="1:4" s="28" customFormat="1" ht="28.5" hidden="1">
      <c r="A513" s="32" t="s">
        <v>483</v>
      </c>
      <c r="B513" s="19" t="s">
        <v>781</v>
      </c>
      <c r="C513" s="51">
        <v>1</v>
      </c>
      <c r="D513" s="18" t="s">
        <v>8</v>
      </c>
    </row>
    <row r="514" spans="1:4" s="28" customFormat="1" ht="14.25" hidden="1">
      <c r="A514" s="32" t="s">
        <v>484</v>
      </c>
      <c r="B514" s="19" t="s">
        <v>214</v>
      </c>
      <c r="C514" s="51">
        <v>1</v>
      </c>
      <c r="D514" s="24" t="s">
        <v>8</v>
      </c>
    </row>
    <row r="515" spans="1:4" s="28" customFormat="1" ht="28.5" hidden="1">
      <c r="A515" s="32" t="s">
        <v>485</v>
      </c>
      <c r="B515" s="19" t="s">
        <v>771</v>
      </c>
      <c r="C515" s="51">
        <v>1</v>
      </c>
      <c r="D515" s="18" t="s">
        <v>8</v>
      </c>
    </row>
    <row r="516" spans="1:4" s="28" customFormat="1" ht="28.5" hidden="1">
      <c r="A516" s="32" t="s">
        <v>486</v>
      </c>
      <c r="B516" s="19" t="s">
        <v>768</v>
      </c>
      <c r="C516" s="51">
        <v>1</v>
      </c>
      <c r="D516" s="18" t="s">
        <v>8</v>
      </c>
    </row>
    <row r="517" spans="1:4" s="28" customFormat="1" ht="14.25" hidden="1">
      <c r="A517" s="32" t="s">
        <v>487</v>
      </c>
      <c r="B517" s="19" t="s">
        <v>196</v>
      </c>
      <c r="C517" s="51">
        <v>3</v>
      </c>
      <c r="D517" s="24" t="s">
        <v>8</v>
      </c>
    </row>
    <row r="518" spans="1:4" s="28" customFormat="1" ht="14.25" hidden="1">
      <c r="A518" s="32" t="s">
        <v>488</v>
      </c>
      <c r="B518" s="19" t="s">
        <v>197</v>
      </c>
      <c r="C518" s="51">
        <v>2</v>
      </c>
      <c r="D518" s="18" t="s">
        <v>8</v>
      </c>
    </row>
    <row r="519" spans="1:4" s="28" customFormat="1" ht="15" hidden="1">
      <c r="A519" s="34" t="s">
        <v>490</v>
      </c>
      <c r="B519" s="9" t="s">
        <v>241</v>
      </c>
      <c r="C519" s="41"/>
      <c r="D519" s="11"/>
    </row>
    <row r="520" spans="1:4" s="28" customFormat="1" ht="28.5" hidden="1">
      <c r="A520" s="32" t="s">
        <v>491</v>
      </c>
      <c r="B520" s="19" t="s">
        <v>781</v>
      </c>
      <c r="C520" s="51">
        <v>1</v>
      </c>
      <c r="D520" s="18" t="s">
        <v>8</v>
      </c>
    </row>
    <row r="521" spans="1:4" s="28" customFormat="1" ht="14.25" hidden="1">
      <c r="A521" s="32" t="s">
        <v>492</v>
      </c>
      <c r="B521" s="19" t="s">
        <v>214</v>
      </c>
      <c r="C521" s="51">
        <v>1</v>
      </c>
      <c r="D521" s="24" t="s">
        <v>8</v>
      </c>
    </row>
    <row r="522" spans="1:4" s="28" customFormat="1" ht="28.5" hidden="1">
      <c r="A522" s="32" t="s">
        <v>493</v>
      </c>
      <c r="B522" s="19" t="s">
        <v>771</v>
      </c>
      <c r="C522" s="51">
        <v>1</v>
      </c>
      <c r="D522" s="18" t="s">
        <v>8</v>
      </c>
    </row>
    <row r="523" spans="1:4" s="28" customFormat="1" ht="28.5" hidden="1">
      <c r="A523" s="32" t="s">
        <v>494</v>
      </c>
      <c r="B523" s="19" t="s">
        <v>768</v>
      </c>
      <c r="C523" s="51">
        <v>3</v>
      </c>
      <c r="D523" s="18" t="s">
        <v>8</v>
      </c>
    </row>
    <row r="524" spans="1:4" s="28" customFormat="1" ht="14.25" hidden="1">
      <c r="A524" s="32" t="s">
        <v>495</v>
      </c>
      <c r="B524" s="19" t="s">
        <v>196</v>
      </c>
      <c r="C524" s="51">
        <v>3</v>
      </c>
      <c r="D524" s="24" t="s">
        <v>8</v>
      </c>
    </row>
    <row r="525" spans="1:4" s="28" customFormat="1" ht="14.25" hidden="1">
      <c r="A525" s="32" t="s">
        <v>496</v>
      </c>
      <c r="B525" s="19" t="s">
        <v>197</v>
      </c>
      <c r="C525" s="51">
        <v>2</v>
      </c>
      <c r="D525" s="18" t="s">
        <v>8</v>
      </c>
    </row>
    <row r="526" spans="1:4" s="28" customFormat="1" ht="15" hidden="1">
      <c r="A526" s="34" t="s">
        <v>497</v>
      </c>
      <c r="B526" s="9" t="s">
        <v>242</v>
      </c>
      <c r="C526" s="41"/>
      <c r="D526" s="11"/>
    </row>
    <row r="527" spans="1:4" s="28" customFormat="1" ht="28.5" hidden="1">
      <c r="A527" s="1" t="s">
        <v>498</v>
      </c>
      <c r="B527" s="19" t="s">
        <v>782</v>
      </c>
      <c r="C527" s="51">
        <v>1</v>
      </c>
      <c r="D527" s="18" t="s">
        <v>8</v>
      </c>
    </row>
    <row r="528" spans="1:4" s="28" customFormat="1" ht="14.25" hidden="1">
      <c r="A528" s="1" t="s">
        <v>499</v>
      </c>
      <c r="B528" s="19" t="s">
        <v>1431</v>
      </c>
      <c r="C528" s="51">
        <v>1</v>
      </c>
      <c r="D528" s="18" t="s">
        <v>8</v>
      </c>
    </row>
    <row r="529" spans="1:4" s="28" customFormat="1" ht="28.5" hidden="1">
      <c r="A529" s="1" t="s">
        <v>500</v>
      </c>
      <c r="B529" s="19" t="s">
        <v>772</v>
      </c>
      <c r="C529" s="51">
        <v>1</v>
      </c>
      <c r="D529" s="18" t="s">
        <v>8</v>
      </c>
    </row>
    <row r="530" spans="1:4" s="28" customFormat="1" ht="28.5" hidden="1">
      <c r="A530" s="1" t="s">
        <v>501</v>
      </c>
      <c r="B530" s="19" t="s">
        <v>768</v>
      </c>
      <c r="C530" s="51">
        <v>4</v>
      </c>
      <c r="D530" s="18" t="s">
        <v>8</v>
      </c>
    </row>
    <row r="531" spans="1:4" s="28" customFormat="1" ht="14.25" hidden="1">
      <c r="A531" s="1" t="s">
        <v>502</v>
      </c>
      <c r="B531" s="19" t="s">
        <v>217</v>
      </c>
      <c r="C531" s="51">
        <v>1</v>
      </c>
      <c r="D531" s="18" t="s">
        <v>8</v>
      </c>
    </row>
    <row r="532" spans="1:4" s="28" customFormat="1" ht="14.25" hidden="1">
      <c r="A532" s="1" t="s">
        <v>503</v>
      </c>
      <c r="B532" s="19" t="s">
        <v>193</v>
      </c>
      <c r="C532" s="51">
        <v>1</v>
      </c>
      <c r="D532" s="24" t="s">
        <v>8</v>
      </c>
    </row>
    <row r="533" spans="1:4" s="28" customFormat="1" ht="14.25" hidden="1">
      <c r="A533" s="1" t="s">
        <v>504</v>
      </c>
      <c r="B533" s="19" t="s">
        <v>244</v>
      </c>
      <c r="C533" s="51">
        <v>1</v>
      </c>
      <c r="D533" s="24" t="s">
        <v>8</v>
      </c>
    </row>
    <row r="534" spans="1:4" s="28" customFormat="1" ht="15" hidden="1">
      <c r="A534" s="34" t="s">
        <v>505</v>
      </c>
      <c r="B534" s="9" t="s">
        <v>245</v>
      </c>
      <c r="C534" s="41"/>
      <c r="D534" s="11"/>
    </row>
    <row r="535" spans="1:4" s="28" customFormat="1" ht="28.5" hidden="1">
      <c r="A535" s="1" t="s">
        <v>506</v>
      </c>
      <c r="B535" s="19" t="s">
        <v>782</v>
      </c>
      <c r="C535" s="51">
        <v>1</v>
      </c>
      <c r="D535" s="18" t="s">
        <v>8</v>
      </c>
    </row>
    <row r="536" spans="1:4" s="28" customFormat="1" ht="14.25" hidden="1">
      <c r="A536" s="1" t="s">
        <v>507</v>
      </c>
      <c r="B536" s="19" t="s">
        <v>784</v>
      </c>
      <c r="C536" s="51">
        <v>1</v>
      </c>
      <c r="D536" s="24" t="s">
        <v>8</v>
      </c>
    </row>
    <row r="537" spans="1:4" s="28" customFormat="1" ht="28.5" hidden="1">
      <c r="A537" s="1" t="s">
        <v>508</v>
      </c>
      <c r="B537" s="19" t="s">
        <v>772</v>
      </c>
      <c r="C537" s="51">
        <v>1</v>
      </c>
      <c r="D537" s="18" t="s">
        <v>8</v>
      </c>
    </row>
    <row r="538" spans="1:4" s="28" customFormat="1" ht="28.5" hidden="1">
      <c r="A538" s="1" t="s">
        <v>509</v>
      </c>
      <c r="B538" s="19" t="s">
        <v>768</v>
      </c>
      <c r="C538" s="51">
        <v>4</v>
      </c>
      <c r="D538" s="18" t="s">
        <v>8</v>
      </c>
    </row>
    <row r="539" spans="1:4" s="28" customFormat="1" ht="14.25" hidden="1">
      <c r="A539" s="1" t="s">
        <v>510</v>
      </c>
      <c r="B539" s="19" t="s">
        <v>217</v>
      </c>
      <c r="C539" s="51">
        <v>3</v>
      </c>
      <c r="D539" s="18" t="s">
        <v>8</v>
      </c>
    </row>
    <row r="540" spans="1:4" s="28" customFormat="1" ht="15" hidden="1">
      <c r="A540" s="34" t="s">
        <v>511</v>
      </c>
      <c r="B540" s="9" t="s">
        <v>246</v>
      </c>
      <c r="C540" s="41"/>
      <c r="D540" s="11"/>
    </row>
    <row r="541" spans="1:4" s="28" customFormat="1" ht="28.5" hidden="1">
      <c r="A541" s="1" t="s">
        <v>512</v>
      </c>
      <c r="B541" s="19" t="s">
        <v>785</v>
      </c>
      <c r="C541" s="51">
        <v>1</v>
      </c>
      <c r="D541" s="18" t="s">
        <v>8</v>
      </c>
    </row>
    <row r="542" spans="1:4" s="28" customFormat="1" ht="14.25" hidden="1">
      <c r="A542" s="1" t="s">
        <v>513</v>
      </c>
      <c r="B542" s="19" t="s">
        <v>1429</v>
      </c>
      <c r="C542" s="51">
        <v>1</v>
      </c>
      <c r="D542" s="18" t="s">
        <v>8</v>
      </c>
    </row>
    <row r="543" spans="1:4" s="28" customFormat="1" ht="28.5" hidden="1">
      <c r="A543" s="1" t="s">
        <v>514</v>
      </c>
      <c r="B543" s="19" t="s">
        <v>772</v>
      </c>
      <c r="C543" s="51">
        <v>1</v>
      </c>
      <c r="D543" s="18" t="s">
        <v>8</v>
      </c>
    </row>
    <row r="544" spans="1:4" s="28" customFormat="1" ht="28.5" hidden="1">
      <c r="A544" s="1" t="s">
        <v>515</v>
      </c>
      <c r="B544" s="19" t="s">
        <v>768</v>
      </c>
      <c r="C544" s="51">
        <v>4</v>
      </c>
      <c r="D544" s="18" t="s">
        <v>8</v>
      </c>
    </row>
    <row r="545" spans="1:4" s="28" customFormat="1" ht="14.25" hidden="1">
      <c r="A545" s="1" t="s">
        <v>516</v>
      </c>
      <c r="B545" s="19" t="s">
        <v>217</v>
      </c>
      <c r="C545" s="51">
        <v>3</v>
      </c>
      <c r="D545" s="18" t="s">
        <v>8</v>
      </c>
    </row>
    <row r="546" spans="1:4" s="28" customFormat="1" ht="14.25" hidden="1">
      <c r="A546" s="1" t="s">
        <v>517</v>
      </c>
      <c r="B546" s="19" t="s">
        <v>193</v>
      </c>
      <c r="C546" s="51">
        <v>1</v>
      </c>
      <c r="D546" s="24" t="s">
        <v>8</v>
      </c>
    </row>
    <row r="547" spans="1:4" s="28" customFormat="1" ht="14.25" hidden="1">
      <c r="A547" s="1" t="s">
        <v>518</v>
      </c>
      <c r="B547" s="19" t="s">
        <v>212</v>
      </c>
      <c r="C547" s="51">
        <v>2</v>
      </c>
      <c r="D547" s="24" t="s">
        <v>8</v>
      </c>
    </row>
    <row r="548" spans="1:4" s="28" customFormat="1" ht="15" hidden="1">
      <c r="A548" s="34" t="s">
        <v>519</v>
      </c>
      <c r="B548" s="9" t="s">
        <v>247</v>
      </c>
      <c r="C548" s="41"/>
      <c r="D548" s="11"/>
    </row>
    <row r="549" spans="1:4" s="28" customFormat="1" ht="28.5" hidden="1">
      <c r="A549" s="1" t="s">
        <v>520</v>
      </c>
      <c r="B549" s="19" t="s">
        <v>788</v>
      </c>
      <c r="C549" s="51">
        <v>1</v>
      </c>
      <c r="D549" s="24" t="s">
        <v>8</v>
      </c>
    </row>
    <row r="550" spans="1:4" s="28" customFormat="1" ht="14.25" hidden="1">
      <c r="A550" s="1" t="s">
        <v>521</v>
      </c>
      <c r="B550" s="19" t="s">
        <v>1428</v>
      </c>
      <c r="C550" s="51">
        <v>1</v>
      </c>
      <c r="D550" s="18" t="s">
        <v>8</v>
      </c>
    </row>
    <row r="551" spans="1:4" s="28" customFormat="1" ht="28.5" hidden="1">
      <c r="A551" s="1" t="s">
        <v>522</v>
      </c>
      <c r="B551" s="19" t="s">
        <v>772</v>
      </c>
      <c r="C551" s="51">
        <v>1</v>
      </c>
      <c r="D551" s="18" t="s">
        <v>8</v>
      </c>
    </row>
    <row r="552" spans="1:4" s="28" customFormat="1" ht="28.5" hidden="1">
      <c r="A552" s="1" t="s">
        <v>523</v>
      </c>
      <c r="B552" s="19" t="s">
        <v>768</v>
      </c>
      <c r="C552" s="51">
        <v>4</v>
      </c>
      <c r="D552" s="18" t="s">
        <v>8</v>
      </c>
    </row>
    <row r="553" spans="1:4" s="28" customFormat="1" ht="14.25" hidden="1">
      <c r="A553" s="1" t="s">
        <v>524</v>
      </c>
      <c r="B553" s="19" t="s">
        <v>248</v>
      </c>
      <c r="C553" s="51">
        <v>4</v>
      </c>
      <c r="D553" s="24" t="s">
        <v>8</v>
      </c>
    </row>
    <row r="554" spans="1:4" s="28" customFormat="1" ht="14.25" hidden="1">
      <c r="A554" s="1" t="s">
        <v>525</v>
      </c>
      <c r="B554" s="19" t="s">
        <v>195</v>
      </c>
      <c r="C554" s="51">
        <v>1</v>
      </c>
      <c r="D554" s="18" t="s">
        <v>8</v>
      </c>
    </row>
    <row r="555" spans="1:4" s="28" customFormat="1" ht="14.25" hidden="1">
      <c r="A555" s="1" t="s">
        <v>526</v>
      </c>
      <c r="B555" s="19" t="s">
        <v>196</v>
      </c>
      <c r="C555" s="51">
        <v>4</v>
      </c>
      <c r="D555" s="24" t="s">
        <v>8</v>
      </c>
    </row>
    <row r="556" spans="1:4" s="28" customFormat="1" ht="14.25" hidden="1">
      <c r="A556" s="1" t="s">
        <v>527</v>
      </c>
      <c r="B556" s="19" t="s">
        <v>197</v>
      </c>
      <c r="C556" s="51">
        <v>3</v>
      </c>
      <c r="D556" s="18" t="s">
        <v>8</v>
      </c>
    </row>
    <row r="557" spans="1:4" s="28" customFormat="1" ht="15" hidden="1">
      <c r="A557" s="34" t="s">
        <v>528</v>
      </c>
      <c r="B557" s="9" t="s">
        <v>249</v>
      </c>
      <c r="C557" s="41"/>
      <c r="D557" s="11"/>
    </row>
    <row r="558" spans="1:4" s="28" customFormat="1" ht="28.5" hidden="1">
      <c r="A558" s="32" t="s">
        <v>529</v>
      </c>
      <c r="B558" s="19" t="s">
        <v>782</v>
      </c>
      <c r="C558" s="51">
        <v>1</v>
      </c>
      <c r="D558" s="18" t="s">
        <v>8</v>
      </c>
    </row>
    <row r="559" spans="1:4" s="28" customFormat="1" ht="14.25" hidden="1">
      <c r="A559" s="32" t="s">
        <v>530</v>
      </c>
      <c r="B559" s="19" t="s">
        <v>193</v>
      </c>
      <c r="C559" s="51">
        <v>1</v>
      </c>
      <c r="D559" s="24" t="s">
        <v>8</v>
      </c>
    </row>
    <row r="560" spans="1:4" s="28" customFormat="1" ht="28.5" hidden="1">
      <c r="A560" s="32" t="s">
        <v>531</v>
      </c>
      <c r="B560" s="19" t="s">
        <v>770</v>
      </c>
      <c r="C560" s="51">
        <v>1</v>
      </c>
      <c r="D560" s="18" t="s">
        <v>8</v>
      </c>
    </row>
    <row r="561" spans="1:4" s="28" customFormat="1" ht="28.5" hidden="1">
      <c r="A561" s="32" t="s">
        <v>532</v>
      </c>
      <c r="B561" s="19" t="s">
        <v>768</v>
      </c>
      <c r="C561" s="51">
        <v>4</v>
      </c>
      <c r="D561" s="18" t="s">
        <v>8</v>
      </c>
    </row>
    <row r="562" spans="1:4" s="28" customFormat="1" ht="14.25" hidden="1">
      <c r="A562" s="32" t="s">
        <v>533</v>
      </c>
      <c r="B562" s="19" t="s">
        <v>210</v>
      </c>
      <c r="C562" s="51">
        <v>1</v>
      </c>
      <c r="D562" s="18" t="s">
        <v>8</v>
      </c>
    </row>
    <row r="563" spans="1:4" s="28" customFormat="1" ht="14.25" hidden="1">
      <c r="A563" s="32" t="s">
        <v>534</v>
      </c>
      <c r="B563" s="19" t="s">
        <v>229</v>
      </c>
      <c r="C563" s="51">
        <v>1</v>
      </c>
      <c r="D563" s="24" t="s">
        <v>8</v>
      </c>
    </row>
    <row r="564" spans="1:4" s="28" customFormat="1" ht="14.25" hidden="1">
      <c r="A564" s="32" t="s">
        <v>535</v>
      </c>
      <c r="B564" s="19" t="s">
        <v>197</v>
      </c>
      <c r="C564" s="51">
        <v>4</v>
      </c>
      <c r="D564" s="18" t="s">
        <v>8</v>
      </c>
    </row>
    <row r="565" spans="1:4" s="28" customFormat="1" ht="15" hidden="1">
      <c r="A565" s="34" t="s">
        <v>536</v>
      </c>
      <c r="B565" s="9" t="s">
        <v>250</v>
      </c>
      <c r="C565" s="41"/>
      <c r="D565" s="11"/>
    </row>
    <row r="566" spans="1:4" s="28" customFormat="1" ht="28.5" hidden="1">
      <c r="A566" s="1" t="s">
        <v>1032</v>
      </c>
      <c r="B566" s="19" t="s">
        <v>781</v>
      </c>
      <c r="C566" s="51">
        <v>1</v>
      </c>
      <c r="D566" s="18" t="s">
        <v>8</v>
      </c>
    </row>
    <row r="567" spans="1:4" s="28" customFormat="1" ht="14.25" hidden="1">
      <c r="A567" s="1" t="s">
        <v>1033</v>
      </c>
      <c r="B567" s="19" t="s">
        <v>248</v>
      </c>
      <c r="C567" s="51">
        <v>1</v>
      </c>
      <c r="D567" s="24" t="s">
        <v>8</v>
      </c>
    </row>
    <row r="568" spans="1:4" s="28" customFormat="1" ht="28.5" hidden="1">
      <c r="A568" s="1" t="s">
        <v>1034</v>
      </c>
      <c r="B568" s="19" t="s">
        <v>771</v>
      </c>
      <c r="C568" s="51">
        <v>1</v>
      </c>
      <c r="D568" s="18" t="s">
        <v>8</v>
      </c>
    </row>
    <row r="569" spans="1:4" s="28" customFormat="1" ht="28.5" hidden="1">
      <c r="A569" s="1" t="s">
        <v>1035</v>
      </c>
      <c r="B569" s="19" t="s">
        <v>768</v>
      </c>
      <c r="C569" s="51">
        <v>3</v>
      </c>
      <c r="D569" s="18" t="s">
        <v>8</v>
      </c>
    </row>
    <row r="570" spans="1:4" s="28" customFormat="1" ht="14.25" hidden="1">
      <c r="A570" s="1" t="s">
        <v>1036</v>
      </c>
      <c r="B570" s="19" t="s">
        <v>196</v>
      </c>
      <c r="C570" s="51">
        <v>3</v>
      </c>
      <c r="D570" s="24" t="s">
        <v>8</v>
      </c>
    </row>
    <row r="571" spans="1:4" s="28" customFormat="1" ht="14.25" hidden="1">
      <c r="A571" s="1" t="s">
        <v>1037</v>
      </c>
      <c r="B571" s="19" t="s">
        <v>197</v>
      </c>
      <c r="C571" s="51">
        <v>2</v>
      </c>
      <c r="D571" s="18" t="s">
        <v>8</v>
      </c>
    </row>
    <row r="572" spans="1:4" s="28" customFormat="1" ht="15" hidden="1">
      <c r="A572" s="34" t="s">
        <v>537</v>
      </c>
      <c r="B572" s="9" t="s">
        <v>251</v>
      </c>
      <c r="C572" s="41"/>
      <c r="D572" s="11"/>
    </row>
    <row r="573" spans="1:4" s="28" customFormat="1" ht="28.5" hidden="1">
      <c r="A573" s="1" t="s">
        <v>538</v>
      </c>
      <c r="B573" s="19" t="s">
        <v>781</v>
      </c>
      <c r="C573" s="51">
        <v>1</v>
      </c>
      <c r="D573" s="18" t="s">
        <v>8</v>
      </c>
    </row>
    <row r="574" spans="1:4" s="28" customFormat="1" ht="14.25" hidden="1">
      <c r="A574" s="1" t="s">
        <v>539</v>
      </c>
      <c r="B574" s="19" t="s">
        <v>248</v>
      </c>
      <c r="C574" s="51">
        <v>1</v>
      </c>
      <c r="D574" s="24" t="s">
        <v>8</v>
      </c>
    </row>
    <row r="575" spans="1:4" s="28" customFormat="1" ht="28.5" hidden="1">
      <c r="A575" s="1" t="s">
        <v>540</v>
      </c>
      <c r="B575" s="19" t="s">
        <v>771</v>
      </c>
      <c r="C575" s="51">
        <v>1</v>
      </c>
      <c r="D575" s="18" t="s">
        <v>8</v>
      </c>
    </row>
    <row r="576" spans="1:4" s="28" customFormat="1" ht="28.5" hidden="1">
      <c r="A576" s="1" t="s">
        <v>541</v>
      </c>
      <c r="B576" s="19" t="s">
        <v>768</v>
      </c>
      <c r="C576" s="51">
        <v>3</v>
      </c>
      <c r="D576" s="18" t="s">
        <v>8</v>
      </c>
    </row>
    <row r="577" spans="1:4" s="28" customFormat="1" ht="14.25" hidden="1">
      <c r="A577" s="1" t="s">
        <v>542</v>
      </c>
      <c r="B577" s="19" t="s">
        <v>196</v>
      </c>
      <c r="C577" s="51">
        <v>3</v>
      </c>
      <c r="D577" s="24" t="s">
        <v>8</v>
      </c>
    </row>
    <row r="578" spans="1:4" s="28" customFormat="1" ht="14.25" hidden="1">
      <c r="A578" s="1" t="s">
        <v>543</v>
      </c>
      <c r="B578" s="19" t="s">
        <v>197</v>
      </c>
      <c r="C578" s="51">
        <v>2</v>
      </c>
      <c r="D578" s="18" t="s">
        <v>8</v>
      </c>
    </row>
    <row r="579" spans="1:4" s="28" customFormat="1" ht="15" hidden="1">
      <c r="A579" s="34" t="s">
        <v>544</v>
      </c>
      <c r="B579" s="9" t="s">
        <v>252</v>
      </c>
      <c r="C579" s="41"/>
      <c r="D579" s="11"/>
    </row>
    <row r="580" spans="1:4" s="28" customFormat="1" ht="28.5" hidden="1">
      <c r="A580" s="1" t="s">
        <v>545</v>
      </c>
      <c r="B580" s="19" t="s">
        <v>781</v>
      </c>
      <c r="C580" s="51">
        <v>1</v>
      </c>
      <c r="D580" s="18" t="s">
        <v>8</v>
      </c>
    </row>
    <row r="581" spans="1:4" s="28" customFormat="1" ht="14.25" hidden="1">
      <c r="A581" s="1" t="s">
        <v>546</v>
      </c>
      <c r="B581" s="19" t="s">
        <v>248</v>
      </c>
      <c r="C581" s="51">
        <v>1</v>
      </c>
      <c r="D581" s="24" t="s">
        <v>8</v>
      </c>
    </row>
    <row r="582" spans="1:4" s="28" customFormat="1" ht="28.5" hidden="1">
      <c r="A582" s="1" t="s">
        <v>547</v>
      </c>
      <c r="B582" s="19" t="s">
        <v>771</v>
      </c>
      <c r="C582" s="51">
        <v>1</v>
      </c>
      <c r="D582" s="18" t="s">
        <v>8</v>
      </c>
    </row>
    <row r="583" spans="1:4" s="28" customFormat="1" ht="28.5" hidden="1">
      <c r="A583" s="1" t="s">
        <v>548</v>
      </c>
      <c r="B583" s="19" t="s">
        <v>768</v>
      </c>
      <c r="C583" s="51">
        <v>3</v>
      </c>
      <c r="D583" s="18" t="s">
        <v>8</v>
      </c>
    </row>
    <row r="584" spans="1:4" s="28" customFormat="1" ht="14.25" hidden="1">
      <c r="A584" s="1" t="s">
        <v>549</v>
      </c>
      <c r="B584" s="19" t="s">
        <v>196</v>
      </c>
      <c r="C584" s="51">
        <v>3</v>
      </c>
      <c r="D584" s="24" t="s">
        <v>8</v>
      </c>
    </row>
    <row r="585" spans="1:4" s="28" customFormat="1" ht="14.25" hidden="1">
      <c r="A585" s="1" t="s">
        <v>550</v>
      </c>
      <c r="B585" s="19" t="s">
        <v>197</v>
      </c>
      <c r="C585" s="51">
        <v>2</v>
      </c>
      <c r="D585" s="18" t="s">
        <v>8</v>
      </c>
    </row>
    <row r="586" spans="1:4" s="28" customFormat="1" ht="15" hidden="1">
      <c r="A586" s="34" t="s">
        <v>551</v>
      </c>
      <c r="B586" s="9" t="s">
        <v>253</v>
      </c>
      <c r="C586" s="41"/>
      <c r="D586" s="11"/>
    </row>
    <row r="587" spans="1:4" s="28" customFormat="1" ht="28.5" hidden="1">
      <c r="A587" s="1" t="s">
        <v>552</v>
      </c>
      <c r="B587" s="19" t="s">
        <v>781</v>
      </c>
      <c r="C587" s="51">
        <v>1</v>
      </c>
      <c r="D587" s="18" t="s">
        <v>8</v>
      </c>
    </row>
    <row r="588" spans="1:4" s="28" customFormat="1" ht="14.25" hidden="1">
      <c r="A588" s="1" t="s">
        <v>553</v>
      </c>
      <c r="B588" s="19" t="s">
        <v>248</v>
      </c>
      <c r="C588" s="51">
        <v>1</v>
      </c>
      <c r="D588" s="24" t="s">
        <v>8</v>
      </c>
    </row>
    <row r="589" spans="1:4" s="28" customFormat="1" ht="28.5" hidden="1">
      <c r="A589" s="1" t="s">
        <v>554</v>
      </c>
      <c r="B589" s="19" t="s">
        <v>771</v>
      </c>
      <c r="C589" s="51">
        <v>1</v>
      </c>
      <c r="D589" s="18" t="s">
        <v>8</v>
      </c>
    </row>
    <row r="590" spans="1:4" s="28" customFormat="1" ht="28.5" hidden="1">
      <c r="A590" s="1" t="s">
        <v>555</v>
      </c>
      <c r="B590" s="19" t="s">
        <v>768</v>
      </c>
      <c r="C590" s="51">
        <v>3</v>
      </c>
      <c r="D590" s="18" t="s">
        <v>8</v>
      </c>
    </row>
    <row r="591" spans="1:4" s="28" customFormat="1" ht="14.25" hidden="1">
      <c r="A591" s="1" t="s">
        <v>556</v>
      </c>
      <c r="B591" s="19" t="s">
        <v>196</v>
      </c>
      <c r="C591" s="51">
        <v>3</v>
      </c>
      <c r="D591" s="24" t="s">
        <v>8</v>
      </c>
    </row>
    <row r="592" spans="1:4" s="28" customFormat="1" ht="14.25" hidden="1">
      <c r="A592" s="1" t="s">
        <v>557</v>
      </c>
      <c r="B592" s="19" t="s">
        <v>197</v>
      </c>
      <c r="C592" s="51">
        <v>2</v>
      </c>
      <c r="D592" s="18" t="s">
        <v>8</v>
      </c>
    </row>
    <row r="593" spans="1:4" s="28" customFormat="1" ht="15" hidden="1">
      <c r="A593" s="34" t="s">
        <v>558</v>
      </c>
      <c r="B593" s="9" t="s">
        <v>254</v>
      </c>
      <c r="C593" s="41"/>
      <c r="D593" s="11"/>
    </row>
    <row r="594" spans="1:4" s="28" customFormat="1" ht="28.5" hidden="1">
      <c r="A594" s="1" t="s">
        <v>559</v>
      </c>
      <c r="B594" s="19" t="s">
        <v>787</v>
      </c>
      <c r="C594" s="51">
        <v>1</v>
      </c>
      <c r="D594" s="18" t="s">
        <v>8</v>
      </c>
    </row>
    <row r="595" spans="1:4" s="28" customFormat="1" ht="14.25" hidden="1">
      <c r="A595" s="1" t="s">
        <v>560</v>
      </c>
      <c r="B595" s="19" t="s">
        <v>193</v>
      </c>
      <c r="C595" s="51">
        <v>1</v>
      </c>
      <c r="D595" s="24" t="s">
        <v>8</v>
      </c>
    </row>
    <row r="596" spans="1:4" s="28" customFormat="1" ht="28.5" hidden="1">
      <c r="A596" s="1" t="s">
        <v>561</v>
      </c>
      <c r="B596" s="19" t="s">
        <v>770</v>
      </c>
      <c r="C596" s="51">
        <v>1</v>
      </c>
      <c r="D596" s="18" t="s">
        <v>8</v>
      </c>
    </row>
    <row r="597" spans="1:4" s="28" customFormat="1" ht="28.5" hidden="1">
      <c r="A597" s="1" t="s">
        <v>562</v>
      </c>
      <c r="B597" s="19" t="s">
        <v>768</v>
      </c>
      <c r="C597" s="51">
        <v>4</v>
      </c>
      <c r="D597" s="18" t="s">
        <v>8</v>
      </c>
    </row>
    <row r="598" spans="1:4" s="28" customFormat="1" ht="14.25" hidden="1">
      <c r="A598" s="1" t="s">
        <v>563</v>
      </c>
      <c r="B598" s="19" t="s">
        <v>195</v>
      </c>
      <c r="C598" s="51">
        <v>2</v>
      </c>
      <c r="D598" s="18" t="s">
        <v>8</v>
      </c>
    </row>
    <row r="599" spans="1:4" s="28" customFormat="1" ht="14.25" hidden="1">
      <c r="A599" s="1" t="s">
        <v>564</v>
      </c>
      <c r="B599" s="19" t="s">
        <v>196</v>
      </c>
      <c r="C599" s="51">
        <v>7</v>
      </c>
      <c r="D599" s="24" t="s">
        <v>8</v>
      </c>
    </row>
    <row r="600" spans="1:4" s="28" customFormat="1" ht="14.25" hidden="1">
      <c r="A600" s="1" t="s">
        <v>565</v>
      </c>
      <c r="B600" s="19" t="s">
        <v>197</v>
      </c>
      <c r="C600" s="51">
        <v>4</v>
      </c>
      <c r="D600" s="18" t="s">
        <v>8</v>
      </c>
    </row>
    <row r="601" spans="1:4" s="28" customFormat="1" ht="15" hidden="1">
      <c r="A601" s="34" t="s">
        <v>566</v>
      </c>
      <c r="B601" s="9" t="s">
        <v>255</v>
      </c>
      <c r="C601" s="41"/>
      <c r="D601" s="11"/>
    </row>
    <row r="602" spans="1:4" s="28" customFormat="1" ht="28.5" hidden="1">
      <c r="A602" s="1" t="s">
        <v>567</v>
      </c>
      <c r="B602" s="19" t="s">
        <v>785</v>
      </c>
      <c r="C602" s="51">
        <v>1</v>
      </c>
      <c r="D602" s="18" t="s">
        <v>8</v>
      </c>
    </row>
    <row r="603" spans="1:4" s="28" customFormat="1" ht="14.25" hidden="1">
      <c r="A603" s="1" t="s">
        <v>568</v>
      </c>
      <c r="B603" s="19" t="s">
        <v>202</v>
      </c>
      <c r="C603" s="51">
        <v>1</v>
      </c>
      <c r="D603" s="24" t="s">
        <v>8</v>
      </c>
    </row>
    <row r="604" spans="1:4" s="28" customFormat="1" ht="28.5" hidden="1">
      <c r="A604" s="1" t="s">
        <v>569</v>
      </c>
      <c r="B604" s="19" t="s">
        <v>767</v>
      </c>
      <c r="C604" s="51">
        <v>1</v>
      </c>
      <c r="D604" s="18" t="s">
        <v>8</v>
      </c>
    </row>
    <row r="605" spans="1:4" s="28" customFormat="1" ht="28.5" hidden="1">
      <c r="A605" s="1" t="s">
        <v>570</v>
      </c>
      <c r="B605" s="19" t="s">
        <v>768</v>
      </c>
      <c r="C605" s="51">
        <v>4</v>
      </c>
      <c r="D605" s="18" t="s">
        <v>8</v>
      </c>
    </row>
    <row r="606" spans="1:4" s="28" customFormat="1" ht="14.25" hidden="1">
      <c r="A606" s="1" t="s">
        <v>571</v>
      </c>
      <c r="B606" s="19" t="s">
        <v>195</v>
      </c>
      <c r="C606" s="51">
        <v>3</v>
      </c>
      <c r="D606" s="18" t="s">
        <v>8</v>
      </c>
    </row>
    <row r="607" spans="1:4" s="28" customFormat="1" ht="14.25" hidden="1">
      <c r="A607" s="1" t="s">
        <v>572</v>
      </c>
      <c r="B607" s="19" t="s">
        <v>196</v>
      </c>
      <c r="C607" s="51">
        <v>7</v>
      </c>
      <c r="D607" s="24" t="s">
        <v>8</v>
      </c>
    </row>
    <row r="608" spans="1:4" s="28" customFormat="1" ht="14.25" hidden="1">
      <c r="A608" s="1" t="s">
        <v>573</v>
      </c>
      <c r="B608" s="19" t="s">
        <v>197</v>
      </c>
      <c r="C608" s="51">
        <v>7</v>
      </c>
      <c r="D608" s="18" t="s">
        <v>8</v>
      </c>
    </row>
    <row r="609" spans="1:4" s="28" customFormat="1" ht="15" hidden="1">
      <c r="A609" s="34" t="s">
        <v>574</v>
      </c>
      <c r="B609" s="9" t="s">
        <v>619</v>
      </c>
      <c r="C609" s="41"/>
      <c r="D609" s="11"/>
    </row>
    <row r="610" spans="1:4" s="28" customFormat="1" ht="15" hidden="1">
      <c r="A610" s="34" t="s">
        <v>575</v>
      </c>
      <c r="B610" s="9" t="s">
        <v>256</v>
      </c>
      <c r="C610" s="41"/>
      <c r="D610" s="11"/>
    </row>
    <row r="611" spans="1:4" s="28" customFormat="1" ht="28.5" hidden="1">
      <c r="A611" s="1" t="s">
        <v>576</v>
      </c>
      <c r="B611" s="19" t="s">
        <v>786</v>
      </c>
      <c r="C611" s="51">
        <v>1</v>
      </c>
      <c r="D611" s="18" t="s">
        <v>8</v>
      </c>
    </row>
    <row r="612" spans="1:4" s="28" customFormat="1" ht="14.25" hidden="1">
      <c r="A612" s="1" t="s">
        <v>577</v>
      </c>
      <c r="B612" s="19" t="s">
        <v>1428</v>
      </c>
      <c r="C612" s="51">
        <v>1</v>
      </c>
      <c r="D612" s="18" t="s">
        <v>8</v>
      </c>
    </row>
    <row r="613" spans="1:4" s="28" customFormat="1" ht="28.5" hidden="1">
      <c r="A613" s="1" t="s">
        <v>578</v>
      </c>
      <c r="B613" s="19" t="s">
        <v>772</v>
      </c>
      <c r="C613" s="51">
        <v>1</v>
      </c>
      <c r="D613" s="18" t="s">
        <v>8</v>
      </c>
    </row>
    <row r="614" spans="1:4" s="28" customFormat="1" ht="28.5" hidden="1">
      <c r="A614" s="1" t="s">
        <v>579</v>
      </c>
      <c r="B614" s="19" t="s">
        <v>768</v>
      </c>
      <c r="C614" s="51">
        <v>4</v>
      </c>
      <c r="D614" s="18" t="s">
        <v>8</v>
      </c>
    </row>
    <row r="615" spans="1:4" s="28" customFormat="1" ht="15" hidden="1">
      <c r="A615" s="34" t="s">
        <v>580</v>
      </c>
      <c r="B615" s="9" t="s">
        <v>257</v>
      </c>
      <c r="C615" s="41"/>
      <c r="D615" s="11"/>
    </row>
    <row r="616" spans="1:4" s="28" customFormat="1" ht="28.5" hidden="1">
      <c r="A616" s="1" t="s">
        <v>581</v>
      </c>
      <c r="B616" s="19" t="s">
        <v>785</v>
      </c>
      <c r="C616" s="51">
        <v>1</v>
      </c>
      <c r="D616" s="18" t="s">
        <v>8</v>
      </c>
    </row>
    <row r="617" spans="1:4" s="28" customFormat="1" ht="14.25" hidden="1">
      <c r="A617" s="1" t="s">
        <v>582</v>
      </c>
      <c r="B617" s="19" t="s">
        <v>208</v>
      </c>
      <c r="C617" s="51">
        <v>1</v>
      </c>
      <c r="D617" s="18" t="s">
        <v>8</v>
      </c>
    </row>
    <row r="618" spans="1:4" s="28" customFormat="1" ht="28.5" hidden="1">
      <c r="A618" s="1" t="s">
        <v>583</v>
      </c>
      <c r="B618" s="19" t="s">
        <v>767</v>
      </c>
      <c r="C618" s="51">
        <v>4</v>
      </c>
      <c r="D618" s="18" t="s">
        <v>8</v>
      </c>
    </row>
    <row r="619" spans="1:4" s="28" customFormat="1" ht="28.5" hidden="1">
      <c r="A619" s="1" t="s">
        <v>584</v>
      </c>
      <c r="B619" s="19" t="s">
        <v>768</v>
      </c>
      <c r="C619" s="51">
        <v>1</v>
      </c>
      <c r="D619" s="18" t="s">
        <v>8</v>
      </c>
    </row>
    <row r="620" spans="1:4" s="28" customFormat="1" ht="14.25" hidden="1">
      <c r="A620" s="1" t="s">
        <v>585</v>
      </c>
      <c r="B620" s="19" t="s">
        <v>195</v>
      </c>
      <c r="C620" s="51">
        <v>5</v>
      </c>
      <c r="D620" s="18" t="s">
        <v>8</v>
      </c>
    </row>
    <row r="621" spans="1:4" s="28" customFormat="1" ht="14.25" hidden="1">
      <c r="A621" s="1" t="s">
        <v>586</v>
      </c>
      <c r="B621" s="19" t="s">
        <v>206</v>
      </c>
      <c r="C621" s="51">
        <v>1</v>
      </c>
      <c r="D621" s="24" t="s">
        <v>8</v>
      </c>
    </row>
    <row r="622" spans="1:4" s="28" customFormat="1" ht="14.25" hidden="1">
      <c r="A622" s="1" t="s">
        <v>587</v>
      </c>
      <c r="B622" s="19" t="s">
        <v>196</v>
      </c>
      <c r="C622" s="51">
        <v>2</v>
      </c>
      <c r="D622" s="24" t="s">
        <v>8</v>
      </c>
    </row>
    <row r="623" spans="1:4" s="28" customFormat="1" ht="14.25" hidden="1">
      <c r="A623" s="1" t="s">
        <v>588</v>
      </c>
      <c r="B623" s="19" t="s">
        <v>197</v>
      </c>
      <c r="C623" s="51">
        <v>4</v>
      </c>
      <c r="D623" s="18" t="s">
        <v>8</v>
      </c>
    </row>
    <row r="624" spans="1:4" s="28" customFormat="1" ht="15" hidden="1">
      <c r="A624" s="34" t="s">
        <v>589</v>
      </c>
      <c r="B624" s="9" t="s">
        <v>258</v>
      </c>
      <c r="C624" s="41"/>
      <c r="D624" s="11"/>
    </row>
    <row r="625" spans="1:4" s="28" customFormat="1" ht="28.5" hidden="1">
      <c r="A625" s="1" t="s">
        <v>590</v>
      </c>
      <c r="B625" s="19" t="s">
        <v>786</v>
      </c>
      <c r="C625" s="51">
        <v>1</v>
      </c>
      <c r="D625" s="18" t="s">
        <v>8</v>
      </c>
    </row>
    <row r="626" spans="1:4" s="28" customFormat="1" ht="14.25" hidden="1">
      <c r="A626" s="1" t="s">
        <v>591</v>
      </c>
      <c r="B626" s="19" t="s">
        <v>1430</v>
      </c>
      <c r="C626" s="51">
        <v>1</v>
      </c>
      <c r="D626" s="18" t="s">
        <v>8</v>
      </c>
    </row>
    <row r="627" spans="1:4" s="28" customFormat="1" ht="28.5" hidden="1">
      <c r="A627" s="1" t="s">
        <v>592</v>
      </c>
      <c r="B627" s="19" t="s">
        <v>772</v>
      </c>
      <c r="C627" s="51">
        <v>1</v>
      </c>
      <c r="D627" s="18" t="s">
        <v>8</v>
      </c>
    </row>
    <row r="628" spans="1:4" s="28" customFormat="1" ht="28.5" hidden="1">
      <c r="A628" s="1" t="s">
        <v>593</v>
      </c>
      <c r="B628" s="19" t="s">
        <v>768</v>
      </c>
      <c r="C628" s="51">
        <v>4</v>
      </c>
      <c r="D628" s="18" t="s">
        <v>8</v>
      </c>
    </row>
    <row r="629" spans="1:4" s="28" customFormat="1" ht="15" hidden="1">
      <c r="A629" s="34" t="s">
        <v>594</v>
      </c>
      <c r="B629" s="9" t="s">
        <v>683</v>
      </c>
      <c r="C629" s="41"/>
      <c r="D629" s="11"/>
    </row>
    <row r="630" spans="1:4" s="28" customFormat="1" ht="28.5" hidden="1">
      <c r="A630" s="1" t="s">
        <v>595</v>
      </c>
      <c r="B630" s="19" t="s">
        <v>786</v>
      </c>
      <c r="C630" s="51">
        <v>1</v>
      </c>
      <c r="D630" s="18" t="s">
        <v>8</v>
      </c>
    </row>
    <row r="631" spans="1:4" s="28" customFormat="1" ht="14.25" hidden="1">
      <c r="A631" s="1" t="s">
        <v>596</v>
      </c>
      <c r="B631" s="19" t="s">
        <v>202</v>
      </c>
      <c r="C631" s="51">
        <v>1</v>
      </c>
      <c r="D631" s="24" t="s">
        <v>8</v>
      </c>
    </row>
    <row r="632" spans="1:4" s="28" customFormat="1" ht="28.5" hidden="1">
      <c r="A632" s="1" t="s">
        <v>597</v>
      </c>
      <c r="B632" s="19" t="s">
        <v>767</v>
      </c>
      <c r="C632" s="51">
        <v>1</v>
      </c>
      <c r="D632" s="18" t="s">
        <v>8</v>
      </c>
    </row>
    <row r="633" spans="1:4" s="28" customFormat="1" ht="28.5" hidden="1">
      <c r="A633" s="1" t="s">
        <v>598</v>
      </c>
      <c r="B633" s="19" t="s">
        <v>768</v>
      </c>
      <c r="C633" s="51">
        <v>1</v>
      </c>
      <c r="D633" s="18" t="s">
        <v>8</v>
      </c>
    </row>
    <row r="634" spans="1:4" s="28" customFormat="1" ht="15" hidden="1">
      <c r="A634" s="34" t="s">
        <v>599</v>
      </c>
      <c r="B634" s="9" t="s">
        <v>259</v>
      </c>
      <c r="C634" s="41"/>
      <c r="D634" s="11"/>
    </row>
    <row r="635" spans="1:4" s="28" customFormat="1" ht="28.5" hidden="1">
      <c r="A635" s="1" t="s">
        <v>600</v>
      </c>
      <c r="B635" s="19" t="s">
        <v>787</v>
      </c>
      <c r="C635" s="51">
        <v>1</v>
      </c>
      <c r="D635" s="18" t="s">
        <v>8</v>
      </c>
    </row>
    <row r="636" spans="1:4" s="28" customFormat="1" ht="14.25" hidden="1">
      <c r="A636" s="1" t="s">
        <v>601</v>
      </c>
      <c r="B636" s="19" t="s">
        <v>223</v>
      </c>
      <c r="C636" s="51">
        <v>1</v>
      </c>
      <c r="D636" s="24" t="s">
        <v>8</v>
      </c>
    </row>
    <row r="637" spans="1:4" s="28" customFormat="1" ht="28.5" hidden="1">
      <c r="A637" s="1" t="s">
        <v>602</v>
      </c>
      <c r="B637" s="19" t="s">
        <v>770</v>
      </c>
      <c r="C637" s="51">
        <v>1</v>
      </c>
      <c r="D637" s="18" t="s">
        <v>8</v>
      </c>
    </row>
    <row r="638" spans="1:4" s="28" customFormat="1" ht="28.5" hidden="1">
      <c r="A638" s="1" t="s">
        <v>603</v>
      </c>
      <c r="B638" s="19" t="s">
        <v>768</v>
      </c>
      <c r="C638" s="51">
        <v>4</v>
      </c>
      <c r="D638" s="18" t="s">
        <v>8</v>
      </c>
    </row>
    <row r="639" spans="1:4" s="28" customFormat="1" ht="14.25" hidden="1">
      <c r="A639" s="1" t="s">
        <v>604</v>
      </c>
      <c r="B639" s="19" t="s">
        <v>197</v>
      </c>
      <c r="C639" s="51">
        <v>15</v>
      </c>
      <c r="D639" s="18" t="s">
        <v>8</v>
      </c>
    </row>
    <row r="640" spans="1:4" s="28" customFormat="1" ht="15" hidden="1">
      <c r="A640" s="34" t="s">
        <v>605</v>
      </c>
      <c r="B640" s="9" t="s">
        <v>260</v>
      </c>
      <c r="C640" s="41"/>
      <c r="D640" s="11"/>
    </row>
    <row r="641" spans="1:4" s="28" customFormat="1" ht="28.5" hidden="1">
      <c r="A641" s="1" t="s">
        <v>606</v>
      </c>
      <c r="B641" s="19" t="s">
        <v>785</v>
      </c>
      <c r="C641" s="51">
        <v>1</v>
      </c>
      <c r="D641" s="18" t="s">
        <v>8</v>
      </c>
    </row>
    <row r="642" spans="1:4" s="28" customFormat="1" ht="14.25" hidden="1">
      <c r="A642" s="1" t="s">
        <v>607</v>
      </c>
      <c r="B642" s="19" t="s">
        <v>243</v>
      </c>
      <c r="C642" s="51">
        <v>1</v>
      </c>
      <c r="D642" s="18" t="s">
        <v>8</v>
      </c>
    </row>
    <row r="643" spans="1:4" s="28" customFormat="1" ht="28.5" hidden="1">
      <c r="A643" s="1" t="s">
        <v>608</v>
      </c>
      <c r="B643" s="19" t="s">
        <v>772</v>
      </c>
      <c r="C643" s="51">
        <v>1</v>
      </c>
      <c r="D643" s="18" t="s">
        <v>8</v>
      </c>
    </row>
    <row r="644" spans="1:4" s="28" customFormat="1" ht="28.5" hidden="1">
      <c r="A644" s="1" t="s">
        <v>609</v>
      </c>
      <c r="B644" s="19" t="s">
        <v>768</v>
      </c>
      <c r="C644" s="51">
        <v>4</v>
      </c>
      <c r="D644" s="18" t="s">
        <v>8</v>
      </c>
    </row>
    <row r="645" spans="1:4" s="28" customFormat="1" ht="14.25" hidden="1">
      <c r="A645" s="1" t="s">
        <v>610</v>
      </c>
      <c r="B645" s="19" t="s">
        <v>205</v>
      </c>
      <c r="C645" s="51">
        <v>4</v>
      </c>
      <c r="D645" s="24" t="s">
        <v>8</v>
      </c>
    </row>
    <row r="646" spans="1:4" s="28" customFormat="1" ht="14.25" hidden="1">
      <c r="A646" s="1" t="s">
        <v>611</v>
      </c>
      <c r="B646" s="19" t="s">
        <v>214</v>
      </c>
      <c r="C646" s="51">
        <v>4</v>
      </c>
      <c r="D646" s="24" t="s">
        <v>8</v>
      </c>
    </row>
    <row r="647" spans="1:4" s="28" customFormat="1" ht="14.25" hidden="1">
      <c r="A647" s="1" t="s">
        <v>612</v>
      </c>
      <c r="B647" s="19" t="s">
        <v>196</v>
      </c>
      <c r="C647" s="51">
        <v>3</v>
      </c>
      <c r="D647" s="24" t="s">
        <v>8</v>
      </c>
    </row>
    <row r="648" spans="1:4" s="28" customFormat="1" ht="14.25" hidden="1">
      <c r="A648" s="1" t="s">
        <v>613</v>
      </c>
      <c r="B648" s="19" t="s">
        <v>197</v>
      </c>
      <c r="C648" s="51">
        <v>12</v>
      </c>
      <c r="D648" s="18" t="s">
        <v>8</v>
      </c>
    </row>
    <row r="649" spans="1:4" s="28" customFormat="1" ht="15">
      <c r="A649" s="4">
        <v>6</v>
      </c>
      <c r="B649" s="21" t="s">
        <v>1040</v>
      </c>
      <c r="C649" s="42"/>
      <c r="D649" s="22"/>
    </row>
    <row r="650" spans="1:4" s="28" customFormat="1" ht="15" hidden="1">
      <c r="A650" s="34" t="s">
        <v>101</v>
      </c>
      <c r="B650" s="9" t="s">
        <v>715</v>
      </c>
      <c r="C650" s="41"/>
      <c r="D650" s="11"/>
    </row>
    <row r="651" spans="1:4" s="28" customFormat="1" ht="14.25" hidden="1">
      <c r="A651" s="26" t="s">
        <v>716</v>
      </c>
      <c r="B651" s="3" t="s">
        <v>678</v>
      </c>
      <c r="C651" s="31">
        <f>TRUNC(C652*0.2+1.2*1.2*(1.25-0.2),2)</f>
        <v>9.73</v>
      </c>
      <c r="D651" s="24" t="s">
        <v>9</v>
      </c>
    </row>
    <row r="652" spans="1:4" s="28" customFormat="1" ht="28.5" hidden="1">
      <c r="A652" s="1" t="s">
        <v>717</v>
      </c>
      <c r="B652" s="3" t="s">
        <v>707</v>
      </c>
      <c r="C652" s="31">
        <f>6.85*6</f>
        <v>41.099999999999994</v>
      </c>
      <c r="D652" s="24" t="s">
        <v>12</v>
      </c>
    </row>
    <row r="653" spans="1:4" s="28" customFormat="1" ht="14.25" hidden="1">
      <c r="A653" s="1" t="s">
        <v>718</v>
      </c>
      <c r="B653" s="3" t="s">
        <v>702</v>
      </c>
      <c r="C653" s="31">
        <f>6.85*6*0.1</f>
        <v>4.109999999999999</v>
      </c>
      <c r="D653" s="24" t="s">
        <v>9</v>
      </c>
    </row>
    <row r="654" spans="1:4" s="28" customFormat="1" ht="15" hidden="1">
      <c r="A654" s="34" t="s">
        <v>102</v>
      </c>
      <c r="B654" s="9" t="s">
        <v>703</v>
      </c>
      <c r="C654" s="41"/>
      <c r="D654" s="11"/>
    </row>
    <row r="655" spans="1:4" s="28" customFormat="1" ht="14.25" hidden="1">
      <c r="A655" s="1" t="s">
        <v>719</v>
      </c>
      <c r="B655" s="3" t="s">
        <v>711</v>
      </c>
      <c r="C655" s="31">
        <f>C652</f>
        <v>41.099999999999994</v>
      </c>
      <c r="D655" s="24" t="s">
        <v>12</v>
      </c>
    </row>
    <row r="656" spans="1:4" s="28" customFormat="1" ht="14.25" hidden="1">
      <c r="A656" s="1" t="s">
        <v>720</v>
      </c>
      <c r="B656" s="3" t="s">
        <v>763</v>
      </c>
      <c r="C656" s="31">
        <v>5.1</v>
      </c>
      <c r="D656" s="24" t="s">
        <v>12</v>
      </c>
    </row>
    <row r="657" spans="1:4" s="28" customFormat="1" ht="14.25" hidden="1">
      <c r="A657" s="1" t="s">
        <v>721</v>
      </c>
      <c r="B657" s="3" t="s">
        <v>712</v>
      </c>
      <c r="C657" s="31">
        <f>710+15</f>
        <v>725</v>
      </c>
      <c r="D657" s="24" t="s">
        <v>10</v>
      </c>
    </row>
    <row r="658" spans="1:4" s="28" customFormat="1" ht="14.25" hidden="1">
      <c r="A658" s="1" t="s">
        <v>722</v>
      </c>
      <c r="B658" s="3" t="s">
        <v>713</v>
      </c>
      <c r="C658" s="31">
        <v>37.5</v>
      </c>
      <c r="D658" s="24" t="s">
        <v>10</v>
      </c>
    </row>
    <row r="659" spans="1:4" s="28" customFormat="1" ht="28.5" hidden="1">
      <c r="A659" s="1" t="s">
        <v>723</v>
      </c>
      <c r="B659" s="3" t="s">
        <v>714</v>
      </c>
      <c r="C659" s="31">
        <v>8.2</v>
      </c>
      <c r="D659" s="24" t="s">
        <v>9</v>
      </c>
    </row>
    <row r="660" spans="1:4" s="28" customFormat="1" ht="15" hidden="1">
      <c r="A660" s="34" t="s">
        <v>679</v>
      </c>
      <c r="B660" s="9" t="s">
        <v>704</v>
      </c>
      <c r="C660" s="41"/>
      <c r="D660" s="11"/>
    </row>
    <row r="661" spans="1:4" s="28" customFormat="1" ht="14.25" hidden="1">
      <c r="A661" s="1" t="s">
        <v>724</v>
      </c>
      <c r="B661" s="3" t="s">
        <v>710</v>
      </c>
      <c r="C661" s="31">
        <f>C652</f>
        <v>41.099999999999994</v>
      </c>
      <c r="D661" s="24" t="s">
        <v>12</v>
      </c>
    </row>
    <row r="662" spans="1:4" s="28" customFormat="1" ht="14.25" hidden="1">
      <c r="A662" s="1" t="s">
        <v>725</v>
      </c>
      <c r="B662" s="3" t="s">
        <v>729</v>
      </c>
      <c r="C662" s="31">
        <f>C661*3</f>
        <v>123.29999999999998</v>
      </c>
      <c r="D662" s="24" t="s">
        <v>9</v>
      </c>
    </row>
    <row r="663" spans="1:4" s="28" customFormat="1" ht="14.25" hidden="1">
      <c r="A663" s="1" t="s">
        <v>726</v>
      </c>
      <c r="B663" s="3" t="s">
        <v>708</v>
      </c>
      <c r="C663" s="31">
        <v>92.5</v>
      </c>
      <c r="D663" s="24" t="s">
        <v>10</v>
      </c>
    </row>
    <row r="664" spans="1:4" s="28" customFormat="1" ht="14.25" hidden="1">
      <c r="A664" s="1" t="s">
        <v>727</v>
      </c>
      <c r="B664" s="3" t="s">
        <v>709</v>
      </c>
      <c r="C664" s="31">
        <v>239</v>
      </c>
      <c r="D664" s="24" t="s">
        <v>10</v>
      </c>
    </row>
    <row r="665" spans="1:4" s="28" customFormat="1" ht="28.5" hidden="1">
      <c r="A665" s="1" t="s">
        <v>728</v>
      </c>
      <c r="B665" s="3" t="s">
        <v>706</v>
      </c>
      <c r="C665" s="31">
        <v>4.9</v>
      </c>
      <c r="D665" s="24" t="s">
        <v>9</v>
      </c>
    </row>
    <row r="666" spans="1:4" s="28" customFormat="1" ht="15" hidden="1">
      <c r="A666" s="34" t="s">
        <v>1025</v>
      </c>
      <c r="B666" s="9" t="s">
        <v>731</v>
      </c>
      <c r="C666" s="41"/>
      <c r="D666" s="11"/>
    </row>
    <row r="667" spans="1:4" s="28" customFormat="1" ht="28.5" hidden="1">
      <c r="A667" s="1" t="s">
        <v>1026</v>
      </c>
      <c r="B667" s="3" t="s">
        <v>750</v>
      </c>
      <c r="C667" s="31">
        <f>6.85*3*2+6*3*2-(1.2*2.1)</f>
        <v>74.58</v>
      </c>
      <c r="D667" s="24" t="s">
        <v>12</v>
      </c>
    </row>
    <row r="668" spans="1:4" s="28" customFormat="1" ht="42.75" hidden="1">
      <c r="A668" s="1" t="s">
        <v>1027</v>
      </c>
      <c r="B668" s="3" t="s">
        <v>733</v>
      </c>
      <c r="C668" s="31">
        <f>C667*2</f>
        <v>149.16</v>
      </c>
      <c r="D668" s="24" t="s">
        <v>12</v>
      </c>
    </row>
    <row r="669" spans="1:4" s="28" customFormat="1" ht="42.75" hidden="1">
      <c r="A669" s="1" t="s">
        <v>1028</v>
      </c>
      <c r="B669" s="3" t="s">
        <v>734</v>
      </c>
      <c r="C669" s="31">
        <f>C668</f>
        <v>149.16</v>
      </c>
      <c r="D669" s="24" t="s">
        <v>12</v>
      </c>
    </row>
    <row r="670" spans="1:4" s="28" customFormat="1" ht="14.25" hidden="1">
      <c r="A670" s="1" t="s">
        <v>1029</v>
      </c>
      <c r="B670" s="3" t="s">
        <v>735</v>
      </c>
      <c r="C670" s="31">
        <f>C668</f>
        <v>149.16</v>
      </c>
      <c r="D670" s="24" t="s">
        <v>12</v>
      </c>
    </row>
    <row r="671" spans="1:4" s="28" customFormat="1" ht="14.25" hidden="1">
      <c r="A671" s="1" t="s">
        <v>1030</v>
      </c>
      <c r="B671" s="3" t="s">
        <v>736</v>
      </c>
      <c r="C671" s="31">
        <f>C668</f>
        <v>149.16</v>
      </c>
      <c r="D671" s="24" t="s">
        <v>12</v>
      </c>
    </row>
    <row r="672" spans="1:4" s="28" customFormat="1" ht="15" hidden="1">
      <c r="A672" s="34" t="s">
        <v>680</v>
      </c>
      <c r="B672" s="9" t="s">
        <v>747</v>
      </c>
      <c r="C672" s="41"/>
      <c r="D672" s="11"/>
    </row>
    <row r="673" spans="1:4" s="28" customFormat="1" ht="28.5" hidden="1">
      <c r="A673" s="1" t="s">
        <v>730</v>
      </c>
      <c r="B673" s="3" t="s">
        <v>738</v>
      </c>
      <c r="C673" s="31">
        <f>TRUNC(6.05*5.16+0.2*(6*2+6.45*2),2)</f>
        <v>36.19</v>
      </c>
      <c r="D673" s="24" t="s">
        <v>12</v>
      </c>
    </row>
    <row r="674" spans="1:4" s="28" customFormat="1" ht="14.25" hidden="1">
      <c r="A674" s="1" t="s">
        <v>732</v>
      </c>
      <c r="B674" s="3" t="s">
        <v>739</v>
      </c>
      <c r="C674" s="51">
        <v>1</v>
      </c>
      <c r="D674" s="18" t="s">
        <v>8</v>
      </c>
    </row>
    <row r="675" spans="1:4" s="28" customFormat="1" ht="15" hidden="1">
      <c r="A675" s="34" t="s">
        <v>740</v>
      </c>
      <c r="B675" s="9" t="s">
        <v>749</v>
      </c>
      <c r="C675" s="41"/>
      <c r="D675" s="11"/>
    </row>
    <row r="676" spans="1:4" s="28" customFormat="1" ht="28.5" hidden="1">
      <c r="A676" s="1" t="s">
        <v>741</v>
      </c>
      <c r="B676" s="3" t="s">
        <v>748</v>
      </c>
      <c r="C676" s="31">
        <f>C652</f>
        <v>41.099999999999994</v>
      </c>
      <c r="D676" s="24" t="s">
        <v>12</v>
      </c>
    </row>
    <row r="677" spans="1:4" s="28" customFormat="1" ht="28.5" hidden="1">
      <c r="A677" s="1" t="s">
        <v>742</v>
      </c>
      <c r="B677" s="3" t="s">
        <v>737</v>
      </c>
      <c r="C677" s="31">
        <f>C676</f>
        <v>41.099999999999994</v>
      </c>
      <c r="D677" s="24" t="s">
        <v>12</v>
      </c>
    </row>
    <row r="678" spans="1:4" s="28" customFormat="1" ht="14.25" hidden="1">
      <c r="A678" s="1" t="s">
        <v>1031</v>
      </c>
      <c r="B678" s="3" t="s">
        <v>746</v>
      </c>
      <c r="C678" s="31">
        <f>TRUNC(C676+0.12*(6*2+6.85*2),2)</f>
        <v>44.18</v>
      </c>
      <c r="D678" s="24" t="s">
        <v>12</v>
      </c>
    </row>
    <row r="679" spans="1:4" s="28" customFormat="1" ht="15" hidden="1">
      <c r="A679" s="34" t="s">
        <v>743</v>
      </c>
      <c r="B679" s="9" t="s">
        <v>705</v>
      </c>
      <c r="C679" s="41"/>
      <c r="D679" s="11"/>
    </row>
    <row r="680" spans="1:4" s="28" customFormat="1" ht="37.5" customHeight="1" hidden="1">
      <c r="A680" s="1" t="s">
        <v>744</v>
      </c>
      <c r="B680" s="19" t="s">
        <v>1225</v>
      </c>
      <c r="C680" s="51">
        <v>3</v>
      </c>
      <c r="D680" s="18" t="s">
        <v>93</v>
      </c>
    </row>
    <row r="681" spans="1:4" s="36" customFormat="1" ht="33.75" customHeight="1" hidden="1">
      <c r="A681" s="1" t="s">
        <v>745</v>
      </c>
      <c r="B681" s="19" t="s">
        <v>1340</v>
      </c>
      <c r="C681" s="51">
        <v>2</v>
      </c>
      <c r="D681" s="18" t="s">
        <v>93</v>
      </c>
    </row>
    <row r="682" spans="1:4" s="28" customFormat="1" ht="14.25" hidden="1">
      <c r="A682" s="1" t="s">
        <v>1320</v>
      </c>
      <c r="B682" s="19" t="s">
        <v>1318</v>
      </c>
      <c r="C682" s="49">
        <f>1.5*0.5*3</f>
        <v>2.25</v>
      </c>
      <c r="D682" s="18" t="s">
        <v>12</v>
      </c>
    </row>
    <row r="683" spans="1:4" s="28" customFormat="1" ht="14.25" hidden="1">
      <c r="A683" s="1" t="s">
        <v>1321</v>
      </c>
      <c r="B683" s="19" t="s">
        <v>1333</v>
      </c>
      <c r="C683" s="49">
        <f>0.5*0.5*2</f>
        <v>0.5</v>
      </c>
      <c r="D683" s="18" t="s">
        <v>12</v>
      </c>
    </row>
    <row r="684" spans="1:4" s="28" customFormat="1" ht="34.5" customHeight="1" hidden="1">
      <c r="A684" s="1" t="s">
        <v>1322</v>
      </c>
      <c r="B684" s="19" t="s">
        <v>1319</v>
      </c>
      <c r="C684" s="48">
        <v>2</v>
      </c>
      <c r="D684" s="18" t="s">
        <v>93</v>
      </c>
    </row>
    <row r="685" spans="1:4" s="36" customFormat="1" ht="15" hidden="1">
      <c r="A685" s="34" t="s">
        <v>1060</v>
      </c>
      <c r="B685" s="9" t="s">
        <v>1224</v>
      </c>
      <c r="C685" s="41"/>
      <c r="D685" s="11"/>
    </row>
    <row r="686" spans="1:4" s="28" customFormat="1" ht="14.25" hidden="1">
      <c r="A686" s="38" t="s">
        <v>1062</v>
      </c>
      <c r="B686" s="3" t="s">
        <v>1460</v>
      </c>
      <c r="C686" s="51">
        <v>1</v>
      </c>
      <c r="D686" s="18" t="s">
        <v>93</v>
      </c>
    </row>
    <row r="687" spans="1:4" s="28" customFormat="1" ht="14.25" hidden="1">
      <c r="A687" s="38" t="s">
        <v>1063</v>
      </c>
      <c r="B687" s="3" t="s">
        <v>1041</v>
      </c>
      <c r="C687" s="51">
        <v>1</v>
      </c>
      <c r="D687" s="18" t="s">
        <v>93</v>
      </c>
    </row>
    <row r="688" spans="1:4" s="28" customFormat="1" ht="14.25" hidden="1">
      <c r="A688" s="38" t="s">
        <v>1064</v>
      </c>
      <c r="B688" s="3" t="s">
        <v>1312</v>
      </c>
      <c r="C688" s="51">
        <v>1</v>
      </c>
      <c r="D688" s="18" t="s">
        <v>93</v>
      </c>
    </row>
    <row r="689" spans="1:4" s="28" customFormat="1" ht="14.25" hidden="1">
      <c r="A689" s="38" t="s">
        <v>1065</v>
      </c>
      <c r="B689" s="3" t="s">
        <v>1042</v>
      </c>
      <c r="C689" s="51">
        <v>1</v>
      </c>
      <c r="D689" s="18" t="s">
        <v>93</v>
      </c>
    </row>
    <row r="690" spans="1:4" s="28" customFormat="1" ht="14.25" hidden="1">
      <c r="A690" s="38" t="s">
        <v>1066</v>
      </c>
      <c r="B690" s="3" t="s">
        <v>1043</v>
      </c>
      <c r="C690" s="31">
        <f>10*0.2*0.3</f>
        <v>0.6</v>
      </c>
      <c r="D690" s="24" t="s">
        <v>16</v>
      </c>
    </row>
    <row r="691" spans="1:4" s="28" customFormat="1" ht="24.75" customHeight="1" hidden="1">
      <c r="A691" s="38" t="s">
        <v>1067</v>
      </c>
      <c r="B691" s="19" t="s">
        <v>92</v>
      </c>
      <c r="C691" s="51">
        <v>900</v>
      </c>
      <c r="D691" s="30" t="s">
        <v>8</v>
      </c>
    </row>
    <row r="692" spans="1:4" s="28" customFormat="1" ht="24.75" customHeight="1" hidden="1">
      <c r="A692" s="38" t="s">
        <v>1068</v>
      </c>
      <c r="B692" s="3" t="s">
        <v>1227</v>
      </c>
      <c r="C692" s="51">
        <v>150</v>
      </c>
      <c r="D692" s="30" t="s">
        <v>8</v>
      </c>
    </row>
    <row r="693" spans="1:4" s="28" customFormat="1" ht="14.25" hidden="1">
      <c r="A693" s="38" t="s">
        <v>1069</v>
      </c>
      <c r="B693" s="19" t="s">
        <v>1228</v>
      </c>
      <c r="C693" s="51">
        <v>200</v>
      </c>
      <c r="D693" s="24" t="s">
        <v>15</v>
      </c>
    </row>
    <row r="694" spans="1:4" s="28" customFormat="1" ht="14.25" hidden="1">
      <c r="A694" s="38" t="s">
        <v>1070</v>
      </c>
      <c r="B694" s="3" t="s">
        <v>1229</v>
      </c>
      <c r="C694" s="51">
        <v>200</v>
      </c>
      <c r="D694" s="24" t="s">
        <v>15</v>
      </c>
    </row>
    <row r="695" spans="1:4" s="28" customFormat="1" ht="28.5" hidden="1">
      <c r="A695" s="38" t="s">
        <v>1071</v>
      </c>
      <c r="B695" s="3" t="s">
        <v>1230</v>
      </c>
      <c r="C695" s="51">
        <v>100</v>
      </c>
      <c r="D695" s="24" t="s">
        <v>15</v>
      </c>
    </row>
    <row r="696" spans="1:4" s="28" customFormat="1" ht="28.5" hidden="1">
      <c r="A696" s="38" t="s">
        <v>1072</v>
      </c>
      <c r="B696" s="3" t="s">
        <v>1231</v>
      </c>
      <c r="C696" s="51">
        <v>40</v>
      </c>
      <c r="D696" s="24" t="s">
        <v>15</v>
      </c>
    </row>
    <row r="697" spans="1:4" s="28" customFormat="1" ht="28.5" hidden="1">
      <c r="A697" s="38" t="s">
        <v>1073</v>
      </c>
      <c r="B697" s="3" t="s">
        <v>1232</v>
      </c>
      <c r="C697" s="51">
        <v>50</v>
      </c>
      <c r="D697" s="24" t="s">
        <v>15</v>
      </c>
    </row>
    <row r="698" spans="1:4" s="28" customFormat="1" ht="24.75" customHeight="1" hidden="1">
      <c r="A698" s="38" t="s">
        <v>1074</v>
      </c>
      <c r="B698" s="3" t="s">
        <v>1233</v>
      </c>
      <c r="C698" s="51">
        <v>225</v>
      </c>
      <c r="D698" s="30" t="s">
        <v>8</v>
      </c>
    </row>
    <row r="699" spans="1:4" s="28" customFormat="1" ht="14.25" hidden="1">
      <c r="A699" s="38" t="s">
        <v>1075</v>
      </c>
      <c r="B699" s="3" t="s">
        <v>1234</v>
      </c>
      <c r="C699" s="51">
        <v>64</v>
      </c>
      <c r="D699" s="24" t="s">
        <v>15</v>
      </c>
    </row>
    <row r="700" spans="1:4" s="28" customFormat="1" ht="14.25" hidden="1">
      <c r="A700" s="38" t="s">
        <v>1076</v>
      </c>
      <c r="B700" s="3" t="s">
        <v>1235</v>
      </c>
      <c r="C700" s="51">
        <v>128</v>
      </c>
      <c r="D700" s="18" t="s">
        <v>93</v>
      </c>
    </row>
    <row r="701" spans="1:4" s="28" customFormat="1" ht="14.25" hidden="1">
      <c r="A701" s="38" t="s">
        <v>1077</v>
      </c>
      <c r="B701" s="3" t="s">
        <v>1236</v>
      </c>
      <c r="C701" s="51">
        <v>64</v>
      </c>
      <c r="D701" s="24" t="s">
        <v>15</v>
      </c>
    </row>
    <row r="702" spans="1:4" s="28" customFormat="1" ht="14.25" hidden="1">
      <c r="A702" s="38" t="s">
        <v>1078</v>
      </c>
      <c r="B702" s="3" t="s">
        <v>1237</v>
      </c>
      <c r="C702" s="51">
        <v>64</v>
      </c>
      <c r="D702" s="18" t="s">
        <v>93</v>
      </c>
    </row>
    <row r="703" spans="1:4" s="28" customFormat="1" ht="14.25" hidden="1">
      <c r="A703" s="38" t="s">
        <v>1079</v>
      </c>
      <c r="B703" s="3" t="s">
        <v>1238</v>
      </c>
      <c r="C703" s="31">
        <v>8</v>
      </c>
      <c r="D703" s="18" t="s">
        <v>11</v>
      </c>
    </row>
    <row r="704" spans="1:4" s="28" customFormat="1" ht="42.75" hidden="1">
      <c r="A704" s="38" t="s">
        <v>1080</v>
      </c>
      <c r="B704" s="3" t="s">
        <v>1239</v>
      </c>
      <c r="C704" s="51">
        <v>6</v>
      </c>
      <c r="D704" s="30" t="s">
        <v>8</v>
      </c>
    </row>
    <row r="705" spans="1:4" s="36" customFormat="1" ht="23.25" customHeight="1" hidden="1">
      <c r="A705" s="38" t="s">
        <v>1081</v>
      </c>
      <c r="B705" s="3" t="s">
        <v>1334</v>
      </c>
      <c r="C705" s="51">
        <v>1</v>
      </c>
      <c r="D705" s="30" t="s">
        <v>8</v>
      </c>
    </row>
    <row r="706" spans="1:4" s="28" customFormat="1" ht="28.5" hidden="1">
      <c r="A706" s="38" t="s">
        <v>1082</v>
      </c>
      <c r="B706" s="3" t="s">
        <v>1240</v>
      </c>
      <c r="C706" s="51">
        <v>3</v>
      </c>
      <c r="D706" s="30" t="s">
        <v>8</v>
      </c>
    </row>
    <row r="707" spans="1:4" s="28" customFormat="1" ht="33" customHeight="1" hidden="1">
      <c r="A707" s="38" t="s">
        <v>1083</v>
      </c>
      <c r="B707" s="3" t="s">
        <v>1241</v>
      </c>
      <c r="C707" s="51">
        <v>1</v>
      </c>
      <c r="D707" s="30" t="s">
        <v>8</v>
      </c>
    </row>
    <row r="708" spans="1:4" s="28" customFormat="1" ht="42.75">
      <c r="A708" s="38" t="s">
        <v>1084</v>
      </c>
      <c r="B708" s="3" t="s">
        <v>1468</v>
      </c>
      <c r="C708" s="54">
        <v>1</v>
      </c>
      <c r="D708" s="30" t="s">
        <v>8</v>
      </c>
    </row>
    <row r="709" spans="1:4" s="36" customFormat="1" ht="29.25" customHeight="1">
      <c r="A709" s="38"/>
      <c r="B709" s="3" t="s">
        <v>1469</v>
      </c>
      <c r="C709" s="54">
        <v>1</v>
      </c>
      <c r="D709" s="30" t="s">
        <v>8</v>
      </c>
    </row>
    <row r="710" spans="1:4" s="36" customFormat="1" ht="28.5" customHeight="1">
      <c r="A710" s="38"/>
      <c r="B710" s="3" t="s">
        <v>1467</v>
      </c>
      <c r="C710" s="54">
        <v>1</v>
      </c>
      <c r="D710" s="30" t="s">
        <v>8</v>
      </c>
    </row>
    <row r="711" spans="1:4" s="28" customFormat="1" ht="28.5" hidden="1">
      <c r="A711" s="38" t="s">
        <v>1085</v>
      </c>
      <c r="B711" s="3" t="s">
        <v>1313</v>
      </c>
      <c r="C711" s="54">
        <v>1</v>
      </c>
      <c r="D711" s="24" t="s">
        <v>15</v>
      </c>
    </row>
    <row r="712" spans="1:4" s="28" customFormat="1" ht="24.75" customHeight="1" hidden="1">
      <c r="A712" s="38" t="s">
        <v>1086</v>
      </c>
      <c r="B712" s="3" t="s">
        <v>1242</v>
      </c>
      <c r="C712" s="54">
        <v>2</v>
      </c>
      <c r="D712" s="30" t="s">
        <v>8</v>
      </c>
    </row>
    <row r="713" spans="1:4" s="28" customFormat="1" ht="14.25" hidden="1">
      <c r="A713" s="38" t="s">
        <v>1087</v>
      </c>
      <c r="B713" s="3" t="s">
        <v>1243</v>
      </c>
      <c r="C713" s="54">
        <v>9</v>
      </c>
      <c r="D713" s="18" t="s">
        <v>93</v>
      </c>
    </row>
    <row r="714" spans="1:4" s="28" customFormat="1" ht="24.75" customHeight="1" hidden="1">
      <c r="A714" s="38" t="s">
        <v>1343</v>
      </c>
      <c r="B714" s="3" t="s">
        <v>1244</v>
      </c>
      <c r="C714" s="54">
        <v>21</v>
      </c>
      <c r="D714" s="30" t="s">
        <v>8</v>
      </c>
    </row>
    <row r="715" spans="1:4" s="28" customFormat="1" ht="24.75" customHeight="1" hidden="1">
      <c r="A715" s="38" t="s">
        <v>1088</v>
      </c>
      <c r="B715" s="3" t="s">
        <v>1245</v>
      </c>
      <c r="C715" s="54">
        <v>1</v>
      </c>
      <c r="D715" s="30" t="s">
        <v>8</v>
      </c>
    </row>
    <row r="716" spans="1:4" s="28" customFormat="1" ht="14.25" hidden="1">
      <c r="A716" s="38" t="s">
        <v>1089</v>
      </c>
      <c r="B716" s="3" t="s">
        <v>1246</v>
      </c>
      <c r="C716" s="54">
        <v>3</v>
      </c>
      <c r="D716" s="18" t="s">
        <v>93</v>
      </c>
    </row>
    <row r="717" spans="1:4" s="28" customFormat="1" ht="14.25" hidden="1">
      <c r="A717" s="38" t="s">
        <v>1090</v>
      </c>
      <c r="B717" s="3" t="s">
        <v>1247</v>
      </c>
      <c r="C717" s="54">
        <v>3</v>
      </c>
      <c r="D717" s="18" t="s">
        <v>93</v>
      </c>
    </row>
    <row r="718" spans="1:4" s="28" customFormat="1" ht="24.75" customHeight="1" hidden="1">
      <c r="A718" s="38" t="s">
        <v>1091</v>
      </c>
      <c r="B718" s="3" t="s">
        <v>1248</v>
      </c>
      <c r="C718" s="54">
        <v>3</v>
      </c>
      <c r="D718" s="30" t="s">
        <v>8</v>
      </c>
    </row>
    <row r="719" spans="1:4" s="28" customFormat="1" ht="42.75">
      <c r="A719" s="38" t="s">
        <v>1092</v>
      </c>
      <c r="B719" s="3" t="s">
        <v>1461</v>
      </c>
      <c r="C719" s="54">
        <v>1</v>
      </c>
      <c r="D719" s="18" t="s">
        <v>93</v>
      </c>
    </row>
    <row r="720" spans="1:4" s="28" customFormat="1" ht="28.5" hidden="1">
      <c r="A720" s="38" t="s">
        <v>1093</v>
      </c>
      <c r="B720" s="3" t="s">
        <v>1330</v>
      </c>
      <c r="C720" s="54">
        <v>1</v>
      </c>
      <c r="D720" s="18" t="s">
        <v>93</v>
      </c>
    </row>
    <row r="721" spans="1:4" s="28" customFormat="1" ht="14.25">
      <c r="A721" s="38" t="s">
        <v>1094</v>
      </c>
      <c r="B721" s="3" t="s">
        <v>1249</v>
      </c>
      <c r="C721" s="54">
        <v>23</v>
      </c>
      <c r="D721" s="18" t="s">
        <v>93</v>
      </c>
    </row>
    <row r="722" spans="1:4" s="28" customFormat="1" ht="24.75" customHeight="1" hidden="1">
      <c r="A722" s="38" t="s">
        <v>1095</v>
      </c>
      <c r="B722" s="3" t="s">
        <v>1250</v>
      </c>
      <c r="C722" s="54">
        <v>10</v>
      </c>
      <c r="D722" s="30" t="s">
        <v>8</v>
      </c>
    </row>
    <row r="723" spans="1:4" s="28" customFormat="1" ht="24.75" customHeight="1" hidden="1">
      <c r="A723" s="38" t="s">
        <v>1096</v>
      </c>
      <c r="B723" s="3" t="s">
        <v>1251</v>
      </c>
      <c r="C723" s="54">
        <v>63</v>
      </c>
      <c r="D723" s="30" t="s">
        <v>8</v>
      </c>
    </row>
    <row r="724" spans="1:4" s="28" customFormat="1" ht="24.75" customHeight="1" hidden="1">
      <c r="A724" s="38" t="s">
        <v>1097</v>
      </c>
      <c r="B724" s="3" t="s">
        <v>1252</v>
      </c>
      <c r="C724" s="54">
        <v>9</v>
      </c>
      <c r="D724" s="30" t="s">
        <v>8</v>
      </c>
    </row>
    <row r="725" spans="1:4" s="28" customFormat="1" ht="14.25" hidden="1">
      <c r="A725" s="38" t="s">
        <v>1098</v>
      </c>
      <c r="B725" s="3" t="s">
        <v>1253</v>
      </c>
      <c r="C725" s="54">
        <v>78</v>
      </c>
      <c r="D725" s="24" t="s">
        <v>15</v>
      </c>
    </row>
    <row r="726" spans="1:4" s="28" customFormat="1" ht="14.25" hidden="1">
      <c r="A726" s="38" t="s">
        <v>1099</v>
      </c>
      <c r="B726" s="3" t="s">
        <v>1254</v>
      </c>
      <c r="C726" s="54">
        <v>156</v>
      </c>
      <c r="D726" s="18" t="s">
        <v>93</v>
      </c>
    </row>
    <row r="727" spans="1:4" s="28" customFormat="1" ht="14.25" hidden="1">
      <c r="A727" s="38" t="s">
        <v>1100</v>
      </c>
      <c r="B727" s="3" t="s">
        <v>1255</v>
      </c>
      <c r="C727" s="54">
        <v>78</v>
      </c>
      <c r="D727" s="18" t="s">
        <v>93</v>
      </c>
    </row>
    <row r="728" spans="1:4" s="28" customFormat="1" ht="14.25" hidden="1">
      <c r="A728" s="38" t="s">
        <v>1101</v>
      </c>
      <c r="B728" s="3" t="s">
        <v>1256</v>
      </c>
      <c r="C728" s="54">
        <v>78</v>
      </c>
      <c r="D728" s="24" t="s">
        <v>15</v>
      </c>
    </row>
    <row r="729" spans="1:4" s="28" customFormat="1" ht="14.25">
      <c r="A729" s="38" t="s">
        <v>1102</v>
      </c>
      <c r="B729" s="3" t="s">
        <v>1257</v>
      </c>
      <c r="C729" s="53">
        <v>15</v>
      </c>
      <c r="D729" s="18" t="s">
        <v>11</v>
      </c>
    </row>
    <row r="730" spans="1:4" s="28" customFormat="1" ht="14.25">
      <c r="A730" s="38" t="s">
        <v>1103</v>
      </c>
      <c r="B730" s="3" t="s">
        <v>1258</v>
      </c>
      <c r="C730" s="53">
        <f>3*3</f>
        <v>9</v>
      </c>
      <c r="D730" s="18" t="s">
        <v>11</v>
      </c>
    </row>
    <row r="731" spans="1:4" s="28" customFormat="1" ht="14.25" hidden="1">
      <c r="A731" s="38" t="s">
        <v>1104</v>
      </c>
      <c r="B731" s="3" t="s">
        <v>1259</v>
      </c>
      <c r="C731" s="54">
        <v>4</v>
      </c>
      <c r="D731" s="18" t="s">
        <v>11</v>
      </c>
    </row>
    <row r="732" spans="1:4" s="28" customFormat="1" ht="24.75" customHeight="1" hidden="1">
      <c r="A732" s="38" t="s">
        <v>1105</v>
      </c>
      <c r="B732" s="3" t="s">
        <v>1260</v>
      </c>
      <c r="C732" s="54">
        <v>2</v>
      </c>
      <c r="D732" s="18" t="s">
        <v>11</v>
      </c>
    </row>
    <row r="733" spans="1:4" s="28" customFormat="1" ht="14.25" hidden="1">
      <c r="A733" s="38" t="s">
        <v>1106</v>
      </c>
      <c r="B733" s="3" t="s">
        <v>1261</v>
      </c>
      <c r="C733" s="54">
        <v>2</v>
      </c>
      <c r="D733" s="18" t="s">
        <v>11</v>
      </c>
    </row>
    <row r="734" spans="1:4" s="28" customFormat="1" ht="14.25" hidden="1">
      <c r="A734" s="38" t="s">
        <v>1107</v>
      </c>
      <c r="B734" s="3" t="s">
        <v>1262</v>
      </c>
      <c r="C734" s="54">
        <v>6</v>
      </c>
      <c r="D734" s="18" t="s">
        <v>11</v>
      </c>
    </row>
    <row r="735" spans="1:4" s="28" customFormat="1" ht="14.25" hidden="1">
      <c r="A735" s="38" t="s">
        <v>1108</v>
      </c>
      <c r="B735" s="3" t="s">
        <v>1263</v>
      </c>
      <c r="C735" s="54">
        <v>12</v>
      </c>
      <c r="D735" s="18" t="s">
        <v>11</v>
      </c>
    </row>
    <row r="736" spans="1:4" s="28" customFormat="1" ht="14.25" hidden="1">
      <c r="A736" s="38" t="s">
        <v>1109</v>
      </c>
      <c r="B736" s="3" t="s">
        <v>1264</v>
      </c>
      <c r="C736" s="54">
        <v>1</v>
      </c>
      <c r="D736" s="18" t="s">
        <v>11</v>
      </c>
    </row>
    <row r="737" spans="1:4" s="28" customFormat="1" ht="14.25" hidden="1">
      <c r="A737" s="38" t="s">
        <v>1110</v>
      </c>
      <c r="B737" s="3" t="s">
        <v>1265</v>
      </c>
      <c r="C737" s="54">
        <v>2</v>
      </c>
      <c r="D737" s="18" t="s">
        <v>11</v>
      </c>
    </row>
    <row r="738" spans="1:4" s="28" customFormat="1" ht="14.25" hidden="1">
      <c r="A738" s="38" t="s">
        <v>1111</v>
      </c>
      <c r="B738" s="3" t="s">
        <v>1266</v>
      </c>
      <c r="C738" s="54">
        <v>1</v>
      </c>
      <c r="D738" s="18" t="s">
        <v>11</v>
      </c>
    </row>
    <row r="739" spans="1:4" s="28" customFormat="1" ht="14.25" hidden="1">
      <c r="A739" s="38" t="s">
        <v>1112</v>
      </c>
      <c r="B739" s="3" t="s">
        <v>1267</v>
      </c>
      <c r="C739" s="54">
        <v>2</v>
      </c>
      <c r="D739" s="18" t="s">
        <v>11</v>
      </c>
    </row>
    <row r="740" spans="1:4" s="28" customFormat="1" ht="14.25" hidden="1">
      <c r="A740" s="38" t="s">
        <v>1113</v>
      </c>
      <c r="B740" s="3" t="s">
        <v>1268</v>
      </c>
      <c r="C740" s="54">
        <v>1</v>
      </c>
      <c r="D740" s="18" t="s">
        <v>11</v>
      </c>
    </row>
    <row r="741" spans="1:4" s="28" customFormat="1" ht="14.25" hidden="1">
      <c r="A741" s="38" t="s">
        <v>1114</v>
      </c>
      <c r="B741" s="3" t="s">
        <v>1269</v>
      </c>
      <c r="C741" s="54">
        <v>2</v>
      </c>
      <c r="D741" s="18" t="s">
        <v>11</v>
      </c>
    </row>
    <row r="742" spans="1:4" s="28" customFormat="1" ht="14.25" hidden="1">
      <c r="A742" s="38" t="s">
        <v>1115</v>
      </c>
      <c r="B742" s="3" t="s">
        <v>1270</v>
      </c>
      <c r="C742" s="54">
        <v>15</v>
      </c>
      <c r="D742" s="18" t="s">
        <v>11</v>
      </c>
    </row>
    <row r="743" spans="1:4" s="28" customFormat="1" ht="14.25" hidden="1">
      <c r="A743" s="38" t="s">
        <v>1116</v>
      </c>
      <c r="B743" s="3" t="s">
        <v>1271</v>
      </c>
      <c r="C743" s="54">
        <v>12</v>
      </c>
      <c r="D743" s="18" t="s">
        <v>11</v>
      </c>
    </row>
    <row r="744" spans="1:4" s="28" customFormat="1" ht="14.25" hidden="1">
      <c r="A744" s="38" t="s">
        <v>1117</v>
      </c>
      <c r="B744" s="3" t="s">
        <v>1272</v>
      </c>
      <c r="C744" s="54">
        <v>3</v>
      </c>
      <c r="D744" s="18" t="s">
        <v>11</v>
      </c>
    </row>
    <row r="745" spans="1:4" s="28" customFormat="1" ht="14.25" hidden="1">
      <c r="A745" s="38" t="s">
        <v>1118</v>
      </c>
      <c r="B745" s="3" t="s">
        <v>1273</v>
      </c>
      <c r="C745" s="54">
        <v>2</v>
      </c>
      <c r="D745" s="18" t="s">
        <v>11</v>
      </c>
    </row>
    <row r="746" spans="1:4" s="28" customFormat="1" ht="14.25" hidden="1">
      <c r="A746" s="38" t="s">
        <v>1119</v>
      </c>
      <c r="B746" s="3" t="s">
        <v>1274</v>
      </c>
      <c r="C746" s="54">
        <v>4</v>
      </c>
      <c r="D746" s="18" t="s">
        <v>11</v>
      </c>
    </row>
    <row r="747" spans="1:4" s="28" customFormat="1" ht="14.25" hidden="1">
      <c r="A747" s="38" t="s">
        <v>1120</v>
      </c>
      <c r="B747" s="3" t="s">
        <v>1422</v>
      </c>
      <c r="C747" s="54">
        <v>10</v>
      </c>
      <c r="D747" s="18" t="s">
        <v>11</v>
      </c>
    </row>
    <row r="748" spans="1:4" s="28" customFormat="1" ht="14.25" hidden="1">
      <c r="A748" s="38" t="s">
        <v>1121</v>
      </c>
      <c r="B748" s="3" t="s">
        <v>1275</v>
      </c>
      <c r="C748" s="54">
        <v>4</v>
      </c>
      <c r="D748" s="18" t="s">
        <v>11</v>
      </c>
    </row>
    <row r="749" spans="1:4" s="28" customFormat="1" ht="14.25" hidden="1">
      <c r="A749" s="38" t="s">
        <v>1122</v>
      </c>
      <c r="B749" s="3" t="s">
        <v>1276</v>
      </c>
      <c r="C749" s="54">
        <v>4</v>
      </c>
      <c r="D749" s="18" t="s">
        <v>11</v>
      </c>
    </row>
    <row r="750" spans="1:4" s="28" customFormat="1" ht="14.25" hidden="1">
      <c r="A750" s="38" t="s">
        <v>1123</v>
      </c>
      <c r="B750" s="3" t="s">
        <v>1277</v>
      </c>
      <c r="C750" s="53">
        <v>3</v>
      </c>
      <c r="D750" s="18" t="s">
        <v>11</v>
      </c>
    </row>
    <row r="751" spans="1:4" s="28" customFormat="1" ht="14.25" hidden="1">
      <c r="A751" s="38" t="s">
        <v>1124</v>
      </c>
      <c r="B751" s="3" t="s">
        <v>1278</v>
      </c>
      <c r="C751" s="54">
        <v>12</v>
      </c>
      <c r="D751" s="18" t="s">
        <v>11</v>
      </c>
    </row>
    <row r="752" spans="1:4" s="28" customFormat="1" ht="14.25" hidden="1">
      <c r="A752" s="38" t="s">
        <v>1125</v>
      </c>
      <c r="B752" s="3" t="s">
        <v>1279</v>
      </c>
      <c r="C752" s="54">
        <v>24</v>
      </c>
      <c r="D752" s="18" t="s">
        <v>11</v>
      </c>
    </row>
    <row r="753" spans="1:4" s="28" customFormat="1" ht="14.25">
      <c r="A753" s="38" t="s">
        <v>1126</v>
      </c>
      <c r="B753" s="3" t="s">
        <v>1442</v>
      </c>
      <c r="C753" s="53">
        <f>400*0.85</f>
        <v>340</v>
      </c>
      <c r="D753" s="18" t="s">
        <v>11</v>
      </c>
    </row>
    <row r="754" spans="1:4" s="28" customFormat="1" ht="14.25" hidden="1">
      <c r="A754" s="38" t="s">
        <v>1127</v>
      </c>
      <c r="B754" s="3" t="s">
        <v>1280</v>
      </c>
      <c r="C754" s="54">
        <v>2</v>
      </c>
      <c r="D754" s="18" t="s">
        <v>11</v>
      </c>
    </row>
    <row r="755" spans="1:4" s="28" customFormat="1" ht="14.25" hidden="1">
      <c r="A755" s="38" t="s">
        <v>1128</v>
      </c>
      <c r="B755" s="3" t="s">
        <v>1281</v>
      </c>
      <c r="C755" s="54">
        <v>2</v>
      </c>
      <c r="D755" s="18" t="s">
        <v>11</v>
      </c>
    </row>
    <row r="756" spans="1:4" s="28" customFormat="1" ht="14.25" hidden="1">
      <c r="A756" s="38" t="s">
        <v>1129</v>
      </c>
      <c r="B756" s="3" t="s">
        <v>1282</v>
      </c>
      <c r="C756" s="54">
        <v>1</v>
      </c>
      <c r="D756" s="18" t="s">
        <v>11</v>
      </c>
    </row>
    <row r="757" spans="1:4" s="28" customFormat="1" ht="14.25" hidden="1">
      <c r="A757" s="38" t="s">
        <v>1130</v>
      </c>
      <c r="B757" s="3" t="s">
        <v>1283</v>
      </c>
      <c r="C757" s="54">
        <v>1</v>
      </c>
      <c r="D757" s="18" t="s">
        <v>11</v>
      </c>
    </row>
    <row r="758" spans="1:4" s="28" customFormat="1" ht="14.25" hidden="1">
      <c r="A758" s="38" t="s">
        <v>1131</v>
      </c>
      <c r="B758" s="3" t="s">
        <v>1284</v>
      </c>
      <c r="C758" s="54">
        <v>2</v>
      </c>
      <c r="D758" s="18" t="s">
        <v>11</v>
      </c>
    </row>
    <row r="759" spans="1:4" s="28" customFormat="1" ht="14.25" hidden="1">
      <c r="A759" s="38" t="s">
        <v>1132</v>
      </c>
      <c r="B759" s="3" t="s">
        <v>1285</v>
      </c>
      <c r="C759" s="54">
        <v>1</v>
      </c>
      <c r="D759" s="18" t="s">
        <v>11</v>
      </c>
    </row>
    <row r="760" spans="1:4" s="28" customFormat="1" ht="14.25" hidden="1">
      <c r="A760" s="38" t="s">
        <v>1133</v>
      </c>
      <c r="B760" s="3" t="s">
        <v>1286</v>
      </c>
      <c r="C760" s="54">
        <v>5</v>
      </c>
      <c r="D760" s="18" t="s">
        <v>11</v>
      </c>
    </row>
    <row r="761" spans="1:4" s="28" customFormat="1" ht="14.25" hidden="1">
      <c r="A761" s="38" t="s">
        <v>1134</v>
      </c>
      <c r="B761" s="3" t="s">
        <v>1287</v>
      </c>
      <c r="C761" s="54">
        <v>2</v>
      </c>
      <c r="D761" s="18" t="s">
        <v>11</v>
      </c>
    </row>
    <row r="762" spans="1:4" s="28" customFormat="1" ht="14.25">
      <c r="A762" s="38" t="s">
        <v>1135</v>
      </c>
      <c r="B762" s="3" t="s">
        <v>1288</v>
      </c>
      <c r="C762" s="53">
        <v>2</v>
      </c>
      <c r="D762" s="18" t="s">
        <v>11</v>
      </c>
    </row>
    <row r="763" spans="1:4" s="28" customFormat="1" ht="14.25" hidden="1">
      <c r="A763" s="38" t="s">
        <v>1136</v>
      </c>
      <c r="B763" s="3" t="s">
        <v>1316</v>
      </c>
      <c r="C763" s="54">
        <v>1</v>
      </c>
      <c r="D763" s="30" t="s">
        <v>8</v>
      </c>
    </row>
    <row r="764" spans="1:4" s="28" customFormat="1" ht="14.25" hidden="1">
      <c r="A764" s="38" t="s">
        <v>1137</v>
      </c>
      <c r="B764" s="3" t="s">
        <v>1317</v>
      </c>
      <c r="C764" s="54">
        <v>1</v>
      </c>
      <c r="D764" s="30" t="s">
        <v>8</v>
      </c>
    </row>
    <row r="765" spans="1:4" s="28" customFormat="1" ht="14.25" hidden="1">
      <c r="A765" s="38" t="s">
        <v>1138</v>
      </c>
      <c r="B765" s="3" t="s">
        <v>1289</v>
      </c>
      <c r="C765" s="54">
        <v>4</v>
      </c>
      <c r="D765" s="18" t="s">
        <v>93</v>
      </c>
    </row>
    <row r="766" spans="1:4" s="28" customFormat="1" ht="14.25" hidden="1">
      <c r="A766" s="38" t="s">
        <v>1139</v>
      </c>
      <c r="B766" s="3" t="s">
        <v>1226</v>
      </c>
      <c r="C766" s="54">
        <v>1</v>
      </c>
      <c r="D766" s="24" t="s">
        <v>15</v>
      </c>
    </row>
    <row r="767" spans="1:4" s="28" customFormat="1" ht="14.25" hidden="1">
      <c r="A767" s="38" t="s">
        <v>1140</v>
      </c>
      <c r="B767" s="3" t="s">
        <v>1341</v>
      </c>
      <c r="C767" s="54">
        <v>3</v>
      </c>
      <c r="D767" s="18" t="s">
        <v>93</v>
      </c>
    </row>
    <row r="768" spans="1:4" s="28" customFormat="1" ht="14.25" hidden="1">
      <c r="A768" s="38" t="s">
        <v>1141</v>
      </c>
      <c r="B768" s="3" t="s">
        <v>1342</v>
      </c>
      <c r="C768" s="54">
        <v>4</v>
      </c>
      <c r="D768" s="18" t="s">
        <v>93</v>
      </c>
    </row>
    <row r="769" spans="1:4" s="28" customFormat="1" ht="14.25" hidden="1">
      <c r="A769" s="38" t="s">
        <v>1142</v>
      </c>
      <c r="B769" s="3" t="s">
        <v>1290</v>
      </c>
      <c r="C769" s="54">
        <v>4</v>
      </c>
      <c r="D769" s="24" t="s">
        <v>15</v>
      </c>
    </row>
    <row r="770" spans="1:4" s="28" customFormat="1" ht="14.25" hidden="1">
      <c r="A770" s="38" t="s">
        <v>1143</v>
      </c>
      <c r="B770" s="3" t="s">
        <v>1291</v>
      </c>
      <c r="C770" s="54">
        <v>2</v>
      </c>
      <c r="D770" s="18" t="s">
        <v>93</v>
      </c>
    </row>
    <row r="771" spans="1:4" s="28" customFormat="1" ht="14.25">
      <c r="A771" s="38" t="s">
        <v>1144</v>
      </c>
      <c r="B771" s="3" t="s">
        <v>1465</v>
      </c>
      <c r="C771" s="54">
        <v>1</v>
      </c>
      <c r="D771" s="24" t="s">
        <v>15</v>
      </c>
    </row>
    <row r="772" spans="1:4" s="28" customFormat="1" ht="14.25" hidden="1">
      <c r="A772" s="38" t="s">
        <v>1145</v>
      </c>
      <c r="B772" s="3" t="s">
        <v>1292</v>
      </c>
      <c r="C772" s="51">
        <v>4</v>
      </c>
      <c r="D772" s="30" t="s">
        <v>8</v>
      </c>
    </row>
    <row r="773" spans="1:4" s="28" customFormat="1" ht="14.25" hidden="1">
      <c r="A773" s="38" t="s">
        <v>1146</v>
      </c>
      <c r="B773" s="3" t="s">
        <v>1293</v>
      </c>
      <c r="C773" s="31">
        <v>1</v>
      </c>
      <c r="D773" s="30" t="s">
        <v>10</v>
      </c>
    </row>
    <row r="774" spans="1:4" s="28" customFormat="1" ht="14.25" hidden="1">
      <c r="A774" s="38" t="s">
        <v>1147</v>
      </c>
      <c r="B774" s="3" t="s">
        <v>1294</v>
      </c>
      <c r="C774" s="51">
        <v>6</v>
      </c>
      <c r="D774" s="30" t="s">
        <v>8</v>
      </c>
    </row>
    <row r="775" spans="1:4" s="28" customFormat="1" ht="14.25" hidden="1">
      <c r="A775" s="38" t="s">
        <v>1148</v>
      </c>
      <c r="B775" s="3" t="s">
        <v>1295</v>
      </c>
      <c r="C775" s="51">
        <v>4</v>
      </c>
      <c r="D775" s="30" t="s">
        <v>8</v>
      </c>
    </row>
    <row r="776" spans="1:4" s="28" customFormat="1" ht="14.25" hidden="1">
      <c r="A776" s="38" t="s">
        <v>1149</v>
      </c>
      <c r="B776" s="3" t="s">
        <v>1296</v>
      </c>
      <c r="C776" s="51">
        <v>2</v>
      </c>
      <c r="D776" s="30" t="s">
        <v>8</v>
      </c>
    </row>
    <row r="777" spans="1:4" s="28" customFormat="1" ht="14.25" hidden="1">
      <c r="A777" s="38" t="s">
        <v>1150</v>
      </c>
      <c r="B777" s="3" t="s">
        <v>1297</v>
      </c>
      <c r="C777" s="51">
        <v>4</v>
      </c>
      <c r="D777" s="30" t="s">
        <v>8</v>
      </c>
    </row>
    <row r="778" spans="1:4" s="28" customFormat="1" ht="14.25" hidden="1">
      <c r="A778" s="38" t="s">
        <v>1151</v>
      </c>
      <c r="B778" s="3" t="s">
        <v>1314</v>
      </c>
      <c r="C778" s="51">
        <v>4</v>
      </c>
      <c r="D778" s="30" t="s">
        <v>8</v>
      </c>
    </row>
    <row r="779" spans="1:4" s="28" customFormat="1" ht="14.25" hidden="1">
      <c r="A779" s="38" t="s">
        <v>1152</v>
      </c>
      <c r="B779" s="19" t="s">
        <v>1298</v>
      </c>
      <c r="C779" s="51">
        <v>2</v>
      </c>
      <c r="D779" s="18" t="s">
        <v>93</v>
      </c>
    </row>
    <row r="780" spans="1:4" s="28" customFormat="1" ht="14.25">
      <c r="A780" s="38" t="s">
        <v>1153</v>
      </c>
      <c r="B780" s="3" t="s">
        <v>1457</v>
      </c>
      <c r="C780" s="53">
        <v>410</v>
      </c>
      <c r="D780" s="18" t="s">
        <v>11</v>
      </c>
    </row>
    <row r="781" spans="1:4" s="28" customFormat="1" ht="14.25" hidden="1">
      <c r="A781" s="38" t="s">
        <v>1154</v>
      </c>
      <c r="B781" s="3" t="s">
        <v>1299</v>
      </c>
      <c r="C781" s="51">
        <v>4</v>
      </c>
      <c r="D781" s="30" t="s">
        <v>8</v>
      </c>
    </row>
    <row r="782" spans="1:4" s="28" customFormat="1" ht="14.25" hidden="1">
      <c r="A782" s="38" t="s">
        <v>1155</v>
      </c>
      <c r="B782" s="3" t="s">
        <v>1300</v>
      </c>
      <c r="C782" s="51">
        <v>4</v>
      </c>
      <c r="D782" s="30" t="s">
        <v>8</v>
      </c>
    </row>
    <row r="783" spans="1:4" s="28" customFormat="1" ht="28.5" hidden="1">
      <c r="A783" s="38" t="s">
        <v>1156</v>
      </c>
      <c r="B783" s="19" t="s">
        <v>1301</v>
      </c>
      <c r="C783" s="51">
        <v>8</v>
      </c>
      <c r="D783" s="30" t="s">
        <v>8</v>
      </c>
    </row>
    <row r="784" spans="1:4" s="28" customFormat="1" ht="14.25">
      <c r="A784" s="38" t="s">
        <v>1157</v>
      </c>
      <c r="B784" s="3" t="s">
        <v>1302</v>
      </c>
      <c r="C784" s="53">
        <v>11</v>
      </c>
      <c r="D784" s="30" t="s">
        <v>11</v>
      </c>
    </row>
    <row r="785" spans="1:4" s="28" customFormat="1" ht="14.25">
      <c r="A785" s="38" t="s">
        <v>1158</v>
      </c>
      <c r="B785" s="3" t="s">
        <v>1303</v>
      </c>
      <c r="C785" s="53">
        <v>11</v>
      </c>
      <c r="D785" s="30" t="s">
        <v>11</v>
      </c>
    </row>
    <row r="786" spans="1:4" s="28" customFormat="1" ht="14.25" hidden="1">
      <c r="A786" s="38" t="s">
        <v>1159</v>
      </c>
      <c r="B786" s="19" t="s">
        <v>1348</v>
      </c>
      <c r="C786" s="51">
        <v>2</v>
      </c>
      <c r="D786" s="18" t="s">
        <v>93</v>
      </c>
    </row>
    <row r="787" spans="1:4" s="28" customFormat="1" ht="14.25">
      <c r="A787" s="38" t="s">
        <v>1160</v>
      </c>
      <c r="B787" s="3" t="s">
        <v>1455</v>
      </c>
      <c r="C787" s="54">
        <v>53</v>
      </c>
      <c r="D787" s="18" t="s">
        <v>93</v>
      </c>
    </row>
    <row r="788" spans="1:4" s="36" customFormat="1" ht="14.25" hidden="1">
      <c r="A788" s="38" t="s">
        <v>1161</v>
      </c>
      <c r="B788" s="3" t="s">
        <v>1454</v>
      </c>
      <c r="C788" s="51">
        <v>225</v>
      </c>
      <c r="D788" s="30" t="s">
        <v>8</v>
      </c>
    </row>
    <row r="789" spans="1:10" s="28" customFormat="1" ht="14.25">
      <c r="A789" s="38" t="s">
        <v>1162</v>
      </c>
      <c r="B789" s="3" t="s">
        <v>1459</v>
      </c>
      <c r="C789" s="53">
        <v>998.1</v>
      </c>
      <c r="D789" s="18" t="s">
        <v>11</v>
      </c>
      <c r="E789" s="36"/>
      <c r="F789" s="36"/>
      <c r="G789" s="36"/>
      <c r="H789" s="36"/>
      <c r="I789" s="36"/>
      <c r="J789" s="36"/>
    </row>
    <row r="790" spans="1:4" s="36" customFormat="1" ht="28.5" hidden="1">
      <c r="A790" s="38" t="s">
        <v>1163</v>
      </c>
      <c r="B790" s="19" t="s">
        <v>1335</v>
      </c>
      <c r="C790" s="51">
        <f>800/20</f>
        <v>40</v>
      </c>
      <c r="D790" s="18" t="s">
        <v>93</v>
      </c>
    </row>
    <row r="791" spans="1:4" s="36" customFormat="1" ht="28.5" hidden="1">
      <c r="A791" s="38" t="s">
        <v>1164</v>
      </c>
      <c r="B791" s="19" t="s">
        <v>1336</v>
      </c>
      <c r="C791" s="51">
        <f>100/20</f>
        <v>5</v>
      </c>
      <c r="D791" s="18" t="s">
        <v>93</v>
      </c>
    </row>
    <row r="792" spans="1:10" s="28" customFormat="1" ht="14.25">
      <c r="A792" s="38" t="s">
        <v>1165</v>
      </c>
      <c r="B792" s="3" t="s">
        <v>1337</v>
      </c>
      <c r="C792" s="53">
        <f>500*0.85</f>
        <v>425</v>
      </c>
      <c r="D792" s="18" t="s">
        <v>11</v>
      </c>
      <c r="E792" s="36"/>
      <c r="F792" s="36"/>
      <c r="G792" s="36"/>
      <c r="H792" s="36"/>
      <c r="I792" s="36"/>
      <c r="J792" s="36"/>
    </row>
    <row r="793" spans="1:10" s="28" customFormat="1" ht="28.5" hidden="1">
      <c r="A793" s="38" t="s">
        <v>1344</v>
      </c>
      <c r="B793" s="3" t="s">
        <v>1325</v>
      </c>
      <c r="C793" s="51">
        <v>1</v>
      </c>
      <c r="D793" s="18" t="s">
        <v>93</v>
      </c>
      <c r="E793" s="36"/>
      <c r="F793" s="36"/>
      <c r="G793" s="36"/>
      <c r="H793" s="36"/>
      <c r="I793" s="36"/>
      <c r="J793" s="36"/>
    </row>
    <row r="794" spans="1:10" s="28" customFormat="1" ht="28.5" hidden="1">
      <c r="A794" s="38" t="s">
        <v>1166</v>
      </c>
      <c r="B794" s="3" t="s">
        <v>1326</v>
      </c>
      <c r="C794" s="51">
        <v>1</v>
      </c>
      <c r="D794" s="18" t="s">
        <v>93</v>
      </c>
      <c r="E794" s="36"/>
      <c r="F794" s="36"/>
      <c r="G794" s="36"/>
      <c r="H794" s="36"/>
      <c r="I794" s="36"/>
      <c r="J794" s="36"/>
    </row>
    <row r="795" spans="1:10" s="28" customFormat="1" ht="28.5" hidden="1">
      <c r="A795" s="38" t="s">
        <v>1167</v>
      </c>
      <c r="B795" s="3" t="s">
        <v>1327</v>
      </c>
      <c r="C795" s="51">
        <v>1</v>
      </c>
      <c r="D795" s="18" t="s">
        <v>93</v>
      </c>
      <c r="E795" s="36"/>
      <c r="F795" s="36"/>
      <c r="G795" s="36"/>
      <c r="H795" s="36"/>
      <c r="I795" s="36"/>
      <c r="J795" s="36"/>
    </row>
    <row r="796" spans="1:4" s="36" customFormat="1" ht="28.5" hidden="1">
      <c r="A796" s="38" t="s">
        <v>1168</v>
      </c>
      <c r="B796" s="3" t="s">
        <v>1328</v>
      </c>
      <c r="C796" s="51">
        <v>1</v>
      </c>
      <c r="D796" s="18" t="s">
        <v>93</v>
      </c>
    </row>
    <row r="797" spans="1:10" s="28" customFormat="1" ht="14.25" hidden="1">
      <c r="A797" s="38" t="s">
        <v>1169</v>
      </c>
      <c r="B797" s="19" t="s">
        <v>1304</v>
      </c>
      <c r="C797" s="51">
        <v>1</v>
      </c>
      <c r="D797" s="30" t="s">
        <v>8</v>
      </c>
      <c r="E797" s="36"/>
      <c r="F797" s="36"/>
      <c r="G797" s="36"/>
      <c r="H797" s="36"/>
      <c r="I797" s="36"/>
      <c r="J797" s="36"/>
    </row>
    <row r="798" spans="1:10" s="28" customFormat="1" ht="14.25" hidden="1">
      <c r="A798" s="38" t="s">
        <v>1170</v>
      </c>
      <c r="B798" s="19" t="s">
        <v>1310</v>
      </c>
      <c r="C798" s="51">
        <v>1</v>
      </c>
      <c r="D798" s="30" t="s">
        <v>8</v>
      </c>
      <c r="E798" s="36"/>
      <c r="F798" s="36"/>
      <c r="G798" s="36"/>
      <c r="H798" s="36"/>
      <c r="I798" s="36"/>
      <c r="J798" s="36"/>
    </row>
    <row r="799" spans="1:4" s="36" customFormat="1" ht="14.25" hidden="1">
      <c r="A799" s="38" t="s">
        <v>1171</v>
      </c>
      <c r="B799" s="19" t="s">
        <v>1346</v>
      </c>
      <c r="C799" s="51">
        <v>3</v>
      </c>
      <c r="D799" s="30" t="s">
        <v>8</v>
      </c>
    </row>
    <row r="800" spans="1:4" s="36" customFormat="1" ht="14.25">
      <c r="A800" s="38" t="s">
        <v>1172</v>
      </c>
      <c r="B800" s="19" t="s">
        <v>1338</v>
      </c>
      <c r="C800" s="54">
        <v>3</v>
      </c>
      <c r="D800" s="18" t="s">
        <v>8</v>
      </c>
    </row>
    <row r="801" spans="1:4" s="36" customFormat="1" ht="14.25">
      <c r="A801" s="38" t="s">
        <v>1173</v>
      </c>
      <c r="B801" s="19" t="s">
        <v>1358</v>
      </c>
      <c r="C801" s="54">
        <v>3</v>
      </c>
      <c r="D801" s="30" t="s">
        <v>8</v>
      </c>
    </row>
    <row r="802" spans="1:4" s="28" customFormat="1" ht="28.5">
      <c r="A802" s="38" t="s">
        <v>1174</v>
      </c>
      <c r="B802" s="19" t="s">
        <v>1464</v>
      </c>
      <c r="C802" s="54">
        <v>1</v>
      </c>
      <c r="D802" s="18" t="s">
        <v>93</v>
      </c>
    </row>
    <row r="803" spans="1:9" s="28" customFormat="1" ht="28.5">
      <c r="A803" s="38" t="s">
        <v>1323</v>
      </c>
      <c r="B803" s="19" t="s">
        <v>1466</v>
      </c>
      <c r="C803" s="54">
        <v>3</v>
      </c>
      <c r="D803" s="30" t="s">
        <v>8</v>
      </c>
      <c r="E803" s="36"/>
      <c r="F803" s="36"/>
      <c r="G803" s="36"/>
      <c r="H803" s="36"/>
      <c r="I803" s="36"/>
    </row>
    <row r="804" spans="1:5" s="28" customFormat="1" ht="42.75">
      <c r="A804" s="38" t="s">
        <v>1175</v>
      </c>
      <c r="B804" s="19" t="s">
        <v>1462</v>
      </c>
      <c r="C804" s="54">
        <v>1</v>
      </c>
      <c r="D804" s="18" t="s">
        <v>93</v>
      </c>
      <c r="E804" s="36"/>
    </row>
    <row r="805" spans="1:5" s="28" customFormat="1" ht="42.75">
      <c r="A805" s="38" t="s">
        <v>1176</v>
      </c>
      <c r="B805" s="19" t="s">
        <v>1463</v>
      </c>
      <c r="C805" s="54">
        <v>1</v>
      </c>
      <c r="D805" s="18" t="s">
        <v>93</v>
      </c>
      <c r="E805" s="36"/>
    </row>
    <row r="806" spans="1:4" s="28" customFormat="1" ht="14.25" hidden="1">
      <c r="A806" s="38" t="s">
        <v>1177</v>
      </c>
      <c r="B806" s="19" t="s">
        <v>1044</v>
      </c>
      <c r="C806" s="51">
        <v>3</v>
      </c>
      <c r="D806" s="24" t="s">
        <v>15</v>
      </c>
    </row>
    <row r="807" spans="1:4" s="28" customFormat="1" ht="14.25" hidden="1">
      <c r="A807" s="38" t="s">
        <v>1178</v>
      </c>
      <c r="B807" s="19" t="s">
        <v>1045</v>
      </c>
      <c r="C807" s="51">
        <v>1</v>
      </c>
      <c r="D807" s="24" t="s">
        <v>15</v>
      </c>
    </row>
    <row r="808" spans="1:4" s="28" customFormat="1" ht="22.5" customHeight="1" hidden="1">
      <c r="A808" s="38" t="s">
        <v>1179</v>
      </c>
      <c r="B808" s="19" t="s">
        <v>1046</v>
      </c>
      <c r="C808" s="51">
        <v>1</v>
      </c>
      <c r="D808" s="30" t="s">
        <v>8</v>
      </c>
    </row>
    <row r="809" spans="1:4" s="28" customFormat="1" ht="28.5" hidden="1">
      <c r="A809" s="38" t="s">
        <v>1180</v>
      </c>
      <c r="B809" s="19" t="s">
        <v>1047</v>
      </c>
      <c r="C809" s="51">
        <v>2</v>
      </c>
      <c r="D809" s="24" t="s">
        <v>15</v>
      </c>
    </row>
    <row r="810" spans="1:4" s="28" customFormat="1" ht="14.25" hidden="1">
      <c r="A810" s="38" t="s">
        <v>1181</v>
      </c>
      <c r="B810" s="19" t="s">
        <v>1305</v>
      </c>
      <c r="C810" s="51">
        <v>1</v>
      </c>
      <c r="D810" s="18" t="s">
        <v>93</v>
      </c>
    </row>
    <row r="811" spans="1:4" s="28" customFormat="1" ht="14.25" hidden="1">
      <c r="A811" s="38" t="s">
        <v>1315</v>
      </c>
      <c r="B811" s="19" t="s">
        <v>1306</v>
      </c>
      <c r="C811" s="51">
        <v>1</v>
      </c>
      <c r="D811" s="30" t="s">
        <v>8</v>
      </c>
    </row>
    <row r="812" spans="1:4" s="28" customFormat="1" ht="14.25" hidden="1">
      <c r="A812" s="38" t="s">
        <v>1182</v>
      </c>
      <c r="B812" s="19" t="s">
        <v>1450</v>
      </c>
      <c r="C812" s="51">
        <v>1</v>
      </c>
      <c r="D812" s="30" t="s">
        <v>8</v>
      </c>
    </row>
    <row r="813" spans="1:4" s="36" customFormat="1" ht="14.25" hidden="1">
      <c r="A813" s="38" t="s">
        <v>1345</v>
      </c>
      <c r="B813" s="19" t="s">
        <v>1452</v>
      </c>
      <c r="C813" s="51">
        <v>3</v>
      </c>
      <c r="D813" s="30" t="s">
        <v>8</v>
      </c>
    </row>
    <row r="814" spans="1:4" s="28" customFormat="1" ht="28.5" hidden="1">
      <c r="A814" s="38" t="s">
        <v>1183</v>
      </c>
      <c r="B814" s="19" t="s">
        <v>1048</v>
      </c>
      <c r="C814" s="51">
        <v>2</v>
      </c>
      <c r="D814" s="24" t="s">
        <v>15</v>
      </c>
    </row>
    <row r="815" spans="1:4" s="28" customFormat="1" ht="14.25" hidden="1">
      <c r="A815" s="38" t="s">
        <v>1184</v>
      </c>
      <c r="B815" s="19" t="s">
        <v>1049</v>
      </c>
      <c r="C815" s="51">
        <v>1</v>
      </c>
      <c r="D815" s="24" t="s">
        <v>15</v>
      </c>
    </row>
    <row r="816" spans="1:4" s="28" customFormat="1" ht="14.25" hidden="1">
      <c r="A816" s="38" t="s">
        <v>1185</v>
      </c>
      <c r="B816" s="19" t="s">
        <v>1307</v>
      </c>
      <c r="C816" s="51">
        <v>2</v>
      </c>
      <c r="D816" s="30" t="s">
        <v>8</v>
      </c>
    </row>
    <row r="817" spans="1:4" s="28" customFormat="1" ht="14.25" hidden="1">
      <c r="A817" s="38" t="s">
        <v>1186</v>
      </c>
      <c r="B817" s="19" t="s">
        <v>1050</v>
      </c>
      <c r="C817" s="51">
        <v>1</v>
      </c>
      <c r="D817" s="24" t="s">
        <v>15</v>
      </c>
    </row>
    <row r="818" spans="1:4" s="28" customFormat="1" ht="14.25" hidden="1">
      <c r="A818" s="38" t="s">
        <v>1187</v>
      </c>
      <c r="B818" s="19" t="s">
        <v>1051</v>
      </c>
      <c r="C818" s="51">
        <v>3</v>
      </c>
      <c r="D818" s="18" t="s">
        <v>93</v>
      </c>
    </row>
    <row r="819" spans="1:4" s="28" customFormat="1" ht="14.25" hidden="1">
      <c r="A819" s="38" t="s">
        <v>1188</v>
      </c>
      <c r="B819" s="19" t="s">
        <v>1052</v>
      </c>
      <c r="C819" s="51">
        <v>2</v>
      </c>
      <c r="D819" s="24" t="s">
        <v>15</v>
      </c>
    </row>
    <row r="820" spans="1:4" s="28" customFormat="1" ht="14.25" hidden="1">
      <c r="A820" s="38" t="s">
        <v>1189</v>
      </c>
      <c r="B820" s="19" t="s">
        <v>1053</v>
      </c>
      <c r="C820" s="51">
        <v>7</v>
      </c>
      <c r="D820" s="18" t="s">
        <v>93</v>
      </c>
    </row>
    <row r="821" spans="1:4" s="28" customFormat="1" ht="14.25" hidden="1">
      <c r="A821" s="38" t="s">
        <v>1190</v>
      </c>
      <c r="B821" s="19" t="s">
        <v>1308</v>
      </c>
      <c r="C821" s="51">
        <v>1</v>
      </c>
      <c r="D821" s="18" t="s">
        <v>93</v>
      </c>
    </row>
    <row r="822" spans="1:4" s="28" customFormat="1" ht="14.25" hidden="1">
      <c r="A822" s="38" t="s">
        <v>1191</v>
      </c>
      <c r="B822" s="19" t="s">
        <v>1311</v>
      </c>
      <c r="C822" s="51">
        <v>3</v>
      </c>
      <c r="D822" s="30" t="s">
        <v>8</v>
      </c>
    </row>
    <row r="823" spans="1:4" s="28" customFormat="1" ht="14.25" hidden="1">
      <c r="A823" s="38" t="s">
        <v>1192</v>
      </c>
      <c r="B823" s="19" t="s">
        <v>1054</v>
      </c>
      <c r="C823" s="51">
        <v>3</v>
      </c>
      <c r="D823" s="18" t="s">
        <v>93</v>
      </c>
    </row>
    <row r="824" spans="1:4" s="28" customFormat="1" ht="28.5" hidden="1">
      <c r="A824" s="38" t="s">
        <v>1193</v>
      </c>
      <c r="B824" s="19" t="s">
        <v>1309</v>
      </c>
      <c r="C824" s="51">
        <v>3</v>
      </c>
      <c r="D824" s="18" t="s">
        <v>93</v>
      </c>
    </row>
    <row r="825" spans="1:4" s="28" customFormat="1" ht="14.25" hidden="1">
      <c r="A825" s="38" t="s">
        <v>1194</v>
      </c>
      <c r="B825" s="19" t="s">
        <v>1055</v>
      </c>
      <c r="C825" s="51">
        <v>4</v>
      </c>
      <c r="D825" s="24" t="s">
        <v>15</v>
      </c>
    </row>
    <row r="826" spans="1:4" s="28" customFormat="1" ht="14.25" hidden="1">
      <c r="A826" s="38" t="s">
        <v>1195</v>
      </c>
      <c r="B826" s="19" t="s">
        <v>1056</v>
      </c>
      <c r="C826" s="51">
        <v>3</v>
      </c>
      <c r="D826" s="24" t="s">
        <v>15</v>
      </c>
    </row>
    <row r="827" spans="1:4" s="28" customFormat="1" ht="14.25" hidden="1">
      <c r="A827" s="38" t="s">
        <v>1196</v>
      </c>
      <c r="B827" s="19" t="s">
        <v>1057</v>
      </c>
      <c r="C827" s="51">
        <v>3</v>
      </c>
      <c r="D827" s="18" t="s">
        <v>93</v>
      </c>
    </row>
    <row r="828" spans="1:4" s="28" customFormat="1" ht="14.25" hidden="1">
      <c r="A828" s="38" t="s">
        <v>1197</v>
      </c>
      <c r="B828" s="19" t="s">
        <v>1058</v>
      </c>
      <c r="C828" s="51">
        <v>3</v>
      </c>
      <c r="D828" s="18" t="s">
        <v>93</v>
      </c>
    </row>
    <row r="829" spans="1:4" s="28" customFormat="1" ht="14.25" hidden="1">
      <c r="A829" s="38" t="s">
        <v>1198</v>
      </c>
      <c r="B829" s="19" t="s">
        <v>1339</v>
      </c>
      <c r="C829" s="31">
        <v>100</v>
      </c>
      <c r="D829" s="18" t="s">
        <v>11</v>
      </c>
    </row>
    <row r="830" spans="1:4" s="28" customFormat="1" ht="14.25" hidden="1">
      <c r="A830" s="38" t="s">
        <v>1199</v>
      </c>
      <c r="B830" s="19" t="s">
        <v>1059</v>
      </c>
      <c r="C830" s="31">
        <v>2</v>
      </c>
      <c r="D830" s="24" t="s">
        <v>18</v>
      </c>
    </row>
    <row r="831" spans="1:4" s="28" customFormat="1" ht="14.25" hidden="1">
      <c r="A831" s="38" t="s">
        <v>1200</v>
      </c>
      <c r="B831" s="19" t="s">
        <v>1444</v>
      </c>
      <c r="C831" s="31">
        <v>20</v>
      </c>
      <c r="D831" s="24" t="s">
        <v>17</v>
      </c>
    </row>
    <row r="832" spans="1:4" s="28" customFormat="1" ht="28.5" hidden="1">
      <c r="A832" s="38" t="s">
        <v>1201</v>
      </c>
      <c r="B832" s="19" t="s">
        <v>1445</v>
      </c>
      <c r="C832" s="51">
        <v>3</v>
      </c>
      <c r="D832" s="24" t="s">
        <v>15</v>
      </c>
    </row>
    <row r="833" spans="1:4" s="28" customFormat="1" ht="28.5" hidden="1">
      <c r="A833" s="38" t="s">
        <v>1202</v>
      </c>
      <c r="B833" s="19" t="s">
        <v>1407</v>
      </c>
      <c r="C833" s="51">
        <v>4</v>
      </c>
      <c r="D833" s="18" t="s">
        <v>93</v>
      </c>
    </row>
    <row r="834" spans="1:4" s="28" customFormat="1" ht="28.5" hidden="1">
      <c r="A834" s="38" t="s">
        <v>1203</v>
      </c>
      <c r="B834" s="19" t="s">
        <v>1408</v>
      </c>
      <c r="C834" s="51">
        <v>4</v>
      </c>
      <c r="D834" s="18" t="s">
        <v>93</v>
      </c>
    </row>
    <row r="835" spans="1:4" s="36" customFormat="1" ht="15" hidden="1">
      <c r="A835" s="34"/>
      <c r="B835" s="9" t="s">
        <v>1331</v>
      </c>
      <c r="C835" s="41"/>
      <c r="D835" s="11"/>
    </row>
    <row r="836" spans="1:4" s="36" customFormat="1" ht="14.25" hidden="1">
      <c r="A836" s="38" t="s">
        <v>1204</v>
      </c>
      <c r="B836" s="19" t="s">
        <v>1409</v>
      </c>
      <c r="C836" s="51">
        <v>1</v>
      </c>
      <c r="D836" s="30" t="s">
        <v>8</v>
      </c>
    </row>
    <row r="837" spans="1:4" s="36" customFormat="1" ht="14.25" hidden="1">
      <c r="A837" s="38" t="s">
        <v>1205</v>
      </c>
      <c r="B837" s="19" t="s">
        <v>1405</v>
      </c>
      <c r="C837" s="51">
        <v>1</v>
      </c>
      <c r="D837" s="30" t="s">
        <v>8</v>
      </c>
    </row>
    <row r="838" spans="1:4" s="36" customFormat="1" ht="14.25" hidden="1">
      <c r="A838" s="38" t="s">
        <v>1206</v>
      </c>
      <c r="B838" s="19" t="s">
        <v>1433</v>
      </c>
      <c r="C838" s="51">
        <v>1</v>
      </c>
      <c r="D838" s="24" t="s">
        <v>15</v>
      </c>
    </row>
    <row r="839" spans="1:4" s="36" customFormat="1" ht="14.25" hidden="1">
      <c r="A839" s="38" t="s">
        <v>1207</v>
      </c>
      <c r="B839" s="19" t="s">
        <v>1434</v>
      </c>
      <c r="C839" s="51">
        <v>1</v>
      </c>
      <c r="D839" s="24" t="s">
        <v>15</v>
      </c>
    </row>
    <row r="840" spans="1:4" s="36" customFormat="1" ht="14.25" hidden="1">
      <c r="A840" s="38" t="s">
        <v>1208</v>
      </c>
      <c r="B840" s="19" t="s">
        <v>1435</v>
      </c>
      <c r="C840" s="51">
        <v>1</v>
      </c>
      <c r="D840" s="24" t="s">
        <v>15</v>
      </c>
    </row>
    <row r="841" spans="1:4" s="36" customFormat="1" ht="14.25" hidden="1">
      <c r="A841" s="38" t="s">
        <v>1209</v>
      </c>
      <c r="B841" s="19" t="s">
        <v>1436</v>
      </c>
      <c r="C841" s="51">
        <v>2</v>
      </c>
      <c r="D841" s="30" t="s">
        <v>8</v>
      </c>
    </row>
    <row r="842" spans="1:4" s="36" customFormat="1" ht="14.25" hidden="1">
      <c r="A842" s="38" t="s">
        <v>1210</v>
      </c>
      <c r="B842" s="19" t="s">
        <v>1437</v>
      </c>
      <c r="C842" s="51">
        <v>2</v>
      </c>
      <c r="D842" s="30" t="s">
        <v>8</v>
      </c>
    </row>
    <row r="843" spans="1:4" s="36" customFormat="1" ht="14.25" hidden="1">
      <c r="A843" s="38" t="s">
        <v>1211</v>
      </c>
      <c r="B843" s="3" t="s">
        <v>1432</v>
      </c>
      <c r="C843" s="51">
        <v>3</v>
      </c>
      <c r="D843" s="30" t="s">
        <v>8</v>
      </c>
    </row>
    <row r="844" spans="1:4" s="36" customFormat="1" ht="14.25" hidden="1">
      <c r="A844" s="38" t="s">
        <v>1212</v>
      </c>
      <c r="B844" s="19" t="s">
        <v>1438</v>
      </c>
      <c r="C844" s="51">
        <v>1</v>
      </c>
      <c r="D844" s="30" t="s">
        <v>8</v>
      </c>
    </row>
    <row r="845" spans="1:4" s="36" customFormat="1" ht="14.25" hidden="1">
      <c r="A845" s="38" t="s">
        <v>1213</v>
      </c>
      <c r="B845" s="19" t="s">
        <v>1401</v>
      </c>
      <c r="C845" s="51">
        <v>1</v>
      </c>
      <c r="D845" s="30" t="s">
        <v>8</v>
      </c>
    </row>
    <row r="846" spans="1:4" s="36" customFormat="1" ht="19.5" customHeight="1" hidden="1">
      <c r="A846" s="38" t="s">
        <v>1214</v>
      </c>
      <c r="B846" s="19" t="s">
        <v>1402</v>
      </c>
      <c r="C846" s="51">
        <v>2</v>
      </c>
      <c r="D846" s="30" t="s">
        <v>8</v>
      </c>
    </row>
    <row r="847" spans="1:4" s="36" customFormat="1" ht="19.5" customHeight="1" hidden="1">
      <c r="A847" s="38" t="s">
        <v>1215</v>
      </c>
      <c r="B847" s="19" t="s">
        <v>1403</v>
      </c>
      <c r="C847" s="51">
        <v>2</v>
      </c>
      <c r="D847" s="30" t="s">
        <v>8</v>
      </c>
    </row>
    <row r="848" spans="1:4" s="36" customFormat="1" ht="19.5" customHeight="1" hidden="1">
      <c r="A848" s="38" t="s">
        <v>1359</v>
      </c>
      <c r="B848" s="19" t="s">
        <v>1400</v>
      </c>
      <c r="C848" s="51">
        <v>3</v>
      </c>
      <c r="D848" s="30" t="s">
        <v>8</v>
      </c>
    </row>
    <row r="849" spans="1:4" s="36" customFormat="1" ht="19.5" customHeight="1" hidden="1">
      <c r="A849" s="38" t="s">
        <v>1360</v>
      </c>
      <c r="B849" s="50" t="s">
        <v>1347</v>
      </c>
      <c r="C849" s="51">
        <v>1</v>
      </c>
      <c r="D849" s="30" t="s">
        <v>8</v>
      </c>
    </row>
    <row r="850" spans="1:4" s="36" customFormat="1" ht="19.5" customHeight="1" hidden="1">
      <c r="A850" s="38" t="s">
        <v>1361</v>
      </c>
      <c r="B850" s="50" t="s">
        <v>1350</v>
      </c>
      <c r="C850" s="51">
        <v>1</v>
      </c>
      <c r="D850" s="30" t="s">
        <v>8</v>
      </c>
    </row>
    <row r="851" spans="1:4" s="36" customFormat="1" ht="19.5" customHeight="1" hidden="1">
      <c r="A851" s="38" t="s">
        <v>1362</v>
      </c>
      <c r="B851" s="50" t="s">
        <v>1351</v>
      </c>
      <c r="C851" s="51">
        <v>1</v>
      </c>
      <c r="D851" s="30" t="s">
        <v>8</v>
      </c>
    </row>
    <row r="852" spans="1:4" s="36" customFormat="1" ht="19.5" customHeight="1" hidden="1">
      <c r="A852" s="38" t="s">
        <v>1363</v>
      </c>
      <c r="B852" s="50" t="s">
        <v>1352</v>
      </c>
      <c r="C852" s="51">
        <v>2</v>
      </c>
      <c r="D852" s="30" t="s">
        <v>8</v>
      </c>
    </row>
    <row r="853" spans="1:4" s="36" customFormat="1" ht="19.5" customHeight="1" hidden="1">
      <c r="A853" s="38" t="s">
        <v>1364</v>
      </c>
      <c r="B853" s="50" t="s">
        <v>1404</v>
      </c>
      <c r="C853" s="51">
        <v>5</v>
      </c>
      <c r="D853" s="30" t="s">
        <v>8</v>
      </c>
    </row>
    <row r="854" spans="1:4" s="36" customFormat="1" ht="14.25" hidden="1">
      <c r="A854" s="38" t="s">
        <v>1365</v>
      </c>
      <c r="B854" s="3" t="s">
        <v>1442</v>
      </c>
      <c r="C854" s="31">
        <v>20</v>
      </c>
      <c r="D854" s="18" t="s">
        <v>11</v>
      </c>
    </row>
    <row r="855" spans="1:4" s="36" customFormat="1" ht="14.25" hidden="1">
      <c r="A855" s="38" t="s">
        <v>1366</v>
      </c>
      <c r="B855" s="3" t="s">
        <v>1439</v>
      </c>
      <c r="C855" s="31">
        <v>40</v>
      </c>
      <c r="D855" s="18" t="s">
        <v>11</v>
      </c>
    </row>
    <row r="856" spans="1:4" s="36" customFormat="1" ht="14.25" hidden="1">
      <c r="A856" s="38" t="s">
        <v>1367</v>
      </c>
      <c r="B856" s="3" t="s">
        <v>1441</v>
      </c>
      <c r="C856" s="31">
        <v>60</v>
      </c>
      <c r="D856" s="18" t="s">
        <v>11</v>
      </c>
    </row>
    <row r="857" spans="1:4" s="36" customFormat="1" ht="19.5" customHeight="1" hidden="1">
      <c r="A857" s="38" t="s">
        <v>1368</v>
      </c>
      <c r="B857" s="3" t="s">
        <v>1357</v>
      </c>
      <c r="C857" s="31">
        <v>1</v>
      </c>
      <c r="D857" s="30" t="s">
        <v>11</v>
      </c>
    </row>
    <row r="858" spans="1:4" s="36" customFormat="1" ht="19.5" customHeight="1" hidden="1">
      <c r="A858" s="38" t="s">
        <v>1369</v>
      </c>
      <c r="B858" s="19" t="s">
        <v>1453</v>
      </c>
      <c r="C858" s="51">
        <v>24</v>
      </c>
      <c r="D858" s="30" t="s">
        <v>8</v>
      </c>
    </row>
    <row r="859" spans="1:4" s="36" customFormat="1" ht="19.5" customHeight="1" hidden="1">
      <c r="A859" s="38" t="s">
        <v>1370</v>
      </c>
      <c r="B859" s="44" t="s">
        <v>1393</v>
      </c>
      <c r="C859" s="51">
        <v>9</v>
      </c>
      <c r="D859" s="24" t="s">
        <v>15</v>
      </c>
    </row>
    <row r="860" spans="1:4" s="36" customFormat="1" ht="14.25" hidden="1">
      <c r="A860" s="38" t="s">
        <v>1371</v>
      </c>
      <c r="B860" s="3" t="s">
        <v>1349</v>
      </c>
      <c r="C860" s="51">
        <v>9</v>
      </c>
      <c r="D860" s="30" t="s">
        <v>8</v>
      </c>
    </row>
    <row r="861" spans="1:4" s="36" customFormat="1" ht="14.25" hidden="1">
      <c r="A861" s="38" t="s">
        <v>1372</v>
      </c>
      <c r="B861" s="3" t="s">
        <v>1354</v>
      </c>
      <c r="C861" s="51">
        <v>9</v>
      </c>
      <c r="D861" s="30" t="s">
        <v>8</v>
      </c>
    </row>
    <row r="862" spans="1:4" s="36" customFormat="1" ht="20.25" customHeight="1" hidden="1">
      <c r="A862" s="38" t="s">
        <v>1373</v>
      </c>
      <c r="B862" s="19" t="s">
        <v>1353</v>
      </c>
      <c r="C862" s="51">
        <v>3</v>
      </c>
      <c r="D862" s="30" t="s">
        <v>8</v>
      </c>
    </row>
    <row r="863" spans="1:4" s="36" customFormat="1" ht="15" hidden="1">
      <c r="A863" s="34"/>
      <c r="B863" s="9" t="s">
        <v>1332</v>
      </c>
      <c r="C863" s="41"/>
      <c r="D863" s="11"/>
    </row>
    <row r="864" spans="1:4" s="36" customFormat="1" ht="19.5" customHeight="1" hidden="1">
      <c r="A864" s="38" t="s">
        <v>1374</v>
      </c>
      <c r="B864" s="19" t="s">
        <v>1409</v>
      </c>
      <c r="C864" s="51">
        <v>1</v>
      </c>
      <c r="D864" s="30" t="s">
        <v>8</v>
      </c>
    </row>
    <row r="865" spans="1:4" s="36" customFormat="1" ht="19.5" customHeight="1" hidden="1">
      <c r="A865" s="38" t="s">
        <v>1375</v>
      </c>
      <c r="B865" s="44" t="s">
        <v>1406</v>
      </c>
      <c r="C865" s="51">
        <v>1</v>
      </c>
      <c r="D865" s="30" t="s">
        <v>8</v>
      </c>
    </row>
    <row r="866" spans="1:4" s="36" customFormat="1" ht="14.25" hidden="1">
      <c r="A866" s="38" t="s">
        <v>1376</v>
      </c>
      <c r="B866" s="19" t="s">
        <v>1433</v>
      </c>
      <c r="C866" s="51">
        <v>1</v>
      </c>
      <c r="D866" s="24" t="s">
        <v>15</v>
      </c>
    </row>
    <row r="867" spans="1:4" s="36" customFormat="1" ht="14.25" hidden="1">
      <c r="A867" s="38" t="s">
        <v>1377</v>
      </c>
      <c r="B867" s="19" t="s">
        <v>1435</v>
      </c>
      <c r="C867" s="51">
        <v>2</v>
      </c>
      <c r="D867" s="24" t="s">
        <v>15</v>
      </c>
    </row>
    <row r="868" spans="1:4" s="36" customFormat="1" ht="14.25" hidden="1">
      <c r="A868" s="38" t="s">
        <v>1378</v>
      </c>
      <c r="B868" s="19" t="s">
        <v>1436</v>
      </c>
      <c r="C868" s="51">
        <v>1</v>
      </c>
      <c r="D868" s="30" t="s">
        <v>8</v>
      </c>
    </row>
    <row r="869" spans="1:4" s="36" customFormat="1" ht="16.5" customHeight="1" hidden="1">
      <c r="A869" s="38" t="s">
        <v>1379</v>
      </c>
      <c r="B869" s="19" t="s">
        <v>1437</v>
      </c>
      <c r="C869" s="51">
        <v>1</v>
      </c>
      <c r="D869" s="30" t="s">
        <v>8</v>
      </c>
    </row>
    <row r="870" spans="1:4" s="36" customFormat="1" ht="19.5" customHeight="1" hidden="1">
      <c r="A870" s="38" t="s">
        <v>1380</v>
      </c>
      <c r="B870" s="19" t="s">
        <v>1401</v>
      </c>
      <c r="C870" s="51">
        <v>1</v>
      </c>
      <c r="D870" s="30" t="s">
        <v>8</v>
      </c>
    </row>
    <row r="871" spans="1:4" s="36" customFormat="1" ht="19.5" customHeight="1" hidden="1">
      <c r="A871" s="38" t="s">
        <v>1381</v>
      </c>
      <c r="B871" s="19" t="s">
        <v>1402</v>
      </c>
      <c r="C871" s="51">
        <v>1</v>
      </c>
      <c r="D871" s="30" t="s">
        <v>8</v>
      </c>
    </row>
    <row r="872" spans="1:4" s="36" customFormat="1" ht="19.5" customHeight="1" hidden="1">
      <c r="A872" s="38" t="s">
        <v>1382</v>
      </c>
      <c r="B872" s="19" t="s">
        <v>1403</v>
      </c>
      <c r="C872" s="51">
        <v>1</v>
      </c>
      <c r="D872" s="30" t="s">
        <v>8</v>
      </c>
    </row>
    <row r="873" spans="1:4" s="36" customFormat="1" ht="19.5" customHeight="1" hidden="1">
      <c r="A873" s="38" t="s">
        <v>1383</v>
      </c>
      <c r="B873" s="50" t="s">
        <v>1355</v>
      </c>
      <c r="C873" s="51">
        <v>1</v>
      </c>
      <c r="D873" s="30" t="s">
        <v>8</v>
      </c>
    </row>
    <row r="874" spans="1:4" s="36" customFormat="1" ht="19.5" customHeight="1" hidden="1">
      <c r="A874" s="38" t="s">
        <v>1384</v>
      </c>
      <c r="B874" s="50" t="s">
        <v>1352</v>
      </c>
      <c r="C874" s="51">
        <v>2</v>
      </c>
      <c r="D874" s="30" t="s">
        <v>8</v>
      </c>
    </row>
    <row r="875" spans="1:4" s="36" customFormat="1" ht="19.5" customHeight="1" hidden="1">
      <c r="A875" s="38" t="s">
        <v>1385</v>
      </c>
      <c r="B875" s="19" t="s">
        <v>1356</v>
      </c>
      <c r="C875" s="51">
        <v>2</v>
      </c>
      <c r="D875" s="30" t="s">
        <v>8</v>
      </c>
    </row>
    <row r="876" spans="1:4" s="36" customFormat="1" ht="14.25" hidden="1">
      <c r="A876" s="38" t="s">
        <v>1386</v>
      </c>
      <c r="B876" s="3" t="s">
        <v>1442</v>
      </c>
      <c r="C876" s="31">
        <v>20</v>
      </c>
      <c r="D876" s="18" t="s">
        <v>11</v>
      </c>
    </row>
    <row r="877" spans="1:4" s="36" customFormat="1" ht="14.25" hidden="1">
      <c r="A877" s="38" t="s">
        <v>1387</v>
      </c>
      <c r="B877" s="3" t="s">
        <v>1439</v>
      </c>
      <c r="C877" s="31">
        <v>40</v>
      </c>
      <c r="D877" s="18" t="s">
        <v>11</v>
      </c>
    </row>
    <row r="878" spans="1:4" s="36" customFormat="1" ht="14.25" hidden="1">
      <c r="A878" s="38" t="s">
        <v>1388</v>
      </c>
      <c r="B878" s="3" t="s">
        <v>1440</v>
      </c>
      <c r="C878" s="31">
        <v>40</v>
      </c>
      <c r="D878" s="18" t="s">
        <v>11</v>
      </c>
    </row>
    <row r="879" spans="1:4" s="36" customFormat="1" ht="19.5" customHeight="1" hidden="1">
      <c r="A879" s="38" t="s">
        <v>1389</v>
      </c>
      <c r="B879" s="3" t="s">
        <v>1357</v>
      </c>
      <c r="C879" s="31">
        <v>1</v>
      </c>
      <c r="D879" s="30" t="s">
        <v>11</v>
      </c>
    </row>
    <row r="880" spans="1:4" s="36" customFormat="1" ht="19.5" customHeight="1" hidden="1">
      <c r="A880" s="38" t="s">
        <v>1390</v>
      </c>
      <c r="B880" s="19" t="s">
        <v>1423</v>
      </c>
      <c r="C880" s="51">
        <v>24</v>
      </c>
      <c r="D880" s="30" t="s">
        <v>8</v>
      </c>
    </row>
    <row r="881" spans="1:4" s="36" customFormat="1" ht="14.25" hidden="1">
      <c r="A881" s="38" t="s">
        <v>1391</v>
      </c>
      <c r="B881" s="19" t="s">
        <v>1424</v>
      </c>
      <c r="C881" s="51">
        <v>3</v>
      </c>
      <c r="D881" s="30" t="s">
        <v>8</v>
      </c>
    </row>
    <row r="882" spans="1:4" s="36" customFormat="1" ht="14.25" hidden="1">
      <c r="A882" s="38" t="s">
        <v>1392</v>
      </c>
      <c r="B882" s="3" t="s">
        <v>1349</v>
      </c>
      <c r="C882" s="51">
        <v>4</v>
      </c>
      <c r="D882" s="30" t="s">
        <v>8</v>
      </c>
    </row>
    <row r="883" spans="1:4" s="36" customFormat="1" ht="14.25" hidden="1">
      <c r="A883" s="38" t="s">
        <v>1451</v>
      </c>
      <c r="B883" s="3" t="s">
        <v>1354</v>
      </c>
      <c r="C883" s="51">
        <v>4</v>
      </c>
      <c r="D883" s="30" t="s">
        <v>8</v>
      </c>
    </row>
    <row r="884" spans="1:4" s="36" customFormat="1" ht="14.25" hidden="1">
      <c r="A884" s="38" t="s">
        <v>1456</v>
      </c>
      <c r="B884" s="3" t="s">
        <v>1399</v>
      </c>
      <c r="C884" s="51">
        <v>3</v>
      </c>
      <c r="D884" s="30" t="s">
        <v>8</v>
      </c>
    </row>
    <row r="885" spans="1:4" s="36" customFormat="1" ht="15" hidden="1">
      <c r="A885" s="34" t="s">
        <v>1216</v>
      </c>
      <c r="B885" s="9" t="s">
        <v>1061</v>
      </c>
      <c r="C885" s="41"/>
      <c r="D885" s="11"/>
    </row>
    <row r="886" spans="1:4" s="28" customFormat="1" ht="14.25" hidden="1">
      <c r="A886" s="1" t="s">
        <v>1217</v>
      </c>
      <c r="B886" s="3" t="s">
        <v>678</v>
      </c>
      <c r="C886" s="46">
        <f>TRUNC((C888+C889)*1*0.3+C887*1.5*1.5*0.7,2)</f>
        <v>131.02</v>
      </c>
      <c r="D886" s="24" t="s">
        <v>9</v>
      </c>
    </row>
    <row r="887" spans="1:4" s="28" customFormat="1" ht="28.5" hidden="1">
      <c r="A887" s="1" t="s">
        <v>1218</v>
      </c>
      <c r="B887" s="3" t="s">
        <v>14</v>
      </c>
      <c r="C887" s="51">
        <v>7</v>
      </c>
      <c r="D887" s="24" t="s">
        <v>8</v>
      </c>
    </row>
    <row r="888" spans="1:4" s="36" customFormat="1" ht="34.5" customHeight="1" hidden="1">
      <c r="A888" s="1" t="s">
        <v>1219</v>
      </c>
      <c r="B888" s="19" t="s">
        <v>1446</v>
      </c>
      <c r="C888" s="31">
        <v>200</v>
      </c>
      <c r="D888" s="18" t="s">
        <v>11</v>
      </c>
    </row>
    <row r="889" spans="1:4" s="36" customFormat="1" ht="34.5" customHeight="1" hidden="1">
      <c r="A889" s="1" t="s">
        <v>1220</v>
      </c>
      <c r="B889" s="19" t="s">
        <v>1443</v>
      </c>
      <c r="C889" s="31">
        <v>200</v>
      </c>
      <c r="D889" s="18" t="s">
        <v>11</v>
      </c>
    </row>
    <row r="890" spans="1:10" s="28" customFormat="1" ht="14.25" hidden="1">
      <c r="A890" s="1" t="s">
        <v>1221</v>
      </c>
      <c r="B890" s="3" t="s">
        <v>1324</v>
      </c>
      <c r="C890" s="46">
        <f>TRUNC((C888+C889)*0.1*0.3,2)</f>
        <v>12</v>
      </c>
      <c r="D890" s="24" t="s">
        <v>9</v>
      </c>
      <c r="I890" s="36"/>
      <c r="J890" s="36"/>
    </row>
    <row r="891" spans="1:10" s="28" customFormat="1" ht="14.25" hidden="1">
      <c r="A891" s="1" t="s">
        <v>1222</v>
      </c>
      <c r="B891" s="3" t="s">
        <v>103</v>
      </c>
      <c r="C891" s="46">
        <f>TRUNC(C886*0.8,2)</f>
        <v>104.81</v>
      </c>
      <c r="D891" s="24" t="s">
        <v>9</v>
      </c>
      <c r="I891" s="36"/>
      <c r="J891" s="36"/>
    </row>
    <row r="892" spans="1:10" s="28" customFormat="1" ht="42.75" hidden="1">
      <c r="A892" s="1" t="s">
        <v>1223</v>
      </c>
      <c r="B892" s="47" t="s">
        <v>1329</v>
      </c>
      <c r="C892" s="48">
        <v>1</v>
      </c>
      <c r="D892" s="37" t="s">
        <v>93</v>
      </c>
      <c r="I892" s="36"/>
      <c r="J892" s="36"/>
    </row>
    <row r="893" spans="1:4" s="23" customFormat="1" ht="15" hidden="1">
      <c r="A893" s="4">
        <v>7</v>
      </c>
      <c r="B893" s="21" t="s">
        <v>37</v>
      </c>
      <c r="C893" s="42"/>
      <c r="D893" s="22"/>
    </row>
    <row r="894" spans="1:4" s="23" customFormat="1" ht="14.25" hidden="1">
      <c r="A894" s="26" t="s">
        <v>681</v>
      </c>
      <c r="B894" s="45" t="s">
        <v>36</v>
      </c>
      <c r="C894" s="51">
        <v>1</v>
      </c>
      <c r="D894" s="18" t="s">
        <v>8</v>
      </c>
    </row>
    <row r="895" spans="1:10" s="28" customFormat="1" ht="14.25" hidden="1">
      <c r="A895" s="1" t="s">
        <v>682</v>
      </c>
      <c r="B895" s="6" t="s">
        <v>33</v>
      </c>
      <c r="C895" s="51">
        <v>1</v>
      </c>
      <c r="D895" s="18" t="s">
        <v>8</v>
      </c>
      <c r="J895" s="2"/>
    </row>
    <row r="896" spans="1:4" s="2" customFormat="1" ht="14.25" hidden="1">
      <c r="A896" s="1" t="s">
        <v>761</v>
      </c>
      <c r="B896" s="6" t="s">
        <v>762</v>
      </c>
      <c r="C896" s="51">
        <v>1</v>
      </c>
      <c r="D896" s="18" t="s">
        <v>8</v>
      </c>
    </row>
    <row r="900" ht="15">
      <c r="B900" s="43"/>
    </row>
    <row r="904" ht="15">
      <c r="B904" s="35"/>
    </row>
    <row r="905" spans="2:3" ht="15">
      <c r="B905" s="35"/>
      <c r="C905" s="35"/>
    </row>
    <row r="906" spans="2:3" ht="15">
      <c r="B906" s="35"/>
      <c r="C906" s="35"/>
    </row>
    <row r="907" spans="2:3" ht="15">
      <c r="B907" s="35"/>
      <c r="C907" s="35"/>
    </row>
    <row r="908" spans="2:3" ht="15">
      <c r="B908" s="35"/>
      <c r="C908" s="35"/>
    </row>
  </sheetData>
  <sheetProtection/>
  <printOptions horizontalCentered="1"/>
  <pageMargins left="0.31496062992125984" right="0.31496062992125984" top="0.7874015748031497" bottom="0.7874015748031497" header="0.31496062992125984" footer="0.31496062992125984"/>
  <pageSetup fitToHeight="5" fitToWidth="1" horizontalDpi="300" verticalDpi="300" orientation="portrait" paperSize="9" scale="27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Demitrio Rabelo Fleck</dc:creator>
  <cp:keywords/>
  <dc:description/>
  <cp:lastModifiedBy>Adriano Wky</cp:lastModifiedBy>
  <cp:lastPrinted>2023-01-04T13:02:33Z</cp:lastPrinted>
  <dcterms:created xsi:type="dcterms:W3CDTF">2019-06-17T13:06:13Z</dcterms:created>
  <dcterms:modified xsi:type="dcterms:W3CDTF">2023-06-20T11:34:51Z</dcterms:modified>
  <cp:category/>
  <cp:version/>
  <cp:contentType/>
  <cp:contentStatus/>
</cp:coreProperties>
</file>